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ledu-my.sharepoint.com/personal/hasuarezo_unal_edu_co/Documents/2 ONUDI/Capacitaciones/Regla de decision/"/>
    </mc:Choice>
  </mc:AlternateContent>
  <xr:revisionPtr revIDLastSave="56" documentId="8_{2CCAFD17-E607-4AFC-9D24-7BD82133A014}" xr6:coauthVersionLast="45" xr6:coauthVersionMax="45" xr10:uidLastSave="{6C1428DF-579A-429D-B5F8-4BCF63DCEFE6}"/>
  <workbookProtection workbookAlgorithmName="SHA-512" workbookHashValue="BpNeDdSgEtYJSjHEujZ/Y5rrotl2pl71hUuusXQjk+cciAX8UFSU8uHPjfttYrC3oDfwrQCuQCMYktgE5kwXfQ==" workbookSaltValue="h6lCRWHZVHLdC5VvMQHRcw==" workbookSpinCount="100000" lockStructure="1"/>
  <bookViews>
    <workbookView xWindow="-108" yWindow="-108" windowWidth="20376" windowHeight="12216" xr2:uid="{2E94BA84-3139-4F2C-8406-488DD55F5834}"/>
  </bookViews>
  <sheets>
    <sheet name="Pto 1 (a)" sheetId="2" r:id="rId1"/>
    <sheet name="Pto 2 (6,3)" sheetId="5" r:id="rId2"/>
    <sheet name="Pto 2 (8,8)" sheetId="6" r:id="rId3"/>
    <sheet name="Pto 2 (7,4)" sheetId="7" r:id="rId4"/>
    <sheet name="Pto 2 (9,1)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8" l="1"/>
  <c r="E25" i="8"/>
  <c r="E25" i="6"/>
  <c r="F21" i="8"/>
  <c r="E21" i="8"/>
  <c r="F20" i="8"/>
  <c r="E20" i="8"/>
  <c r="F19" i="8"/>
  <c r="E19" i="8"/>
  <c r="D19" i="8"/>
  <c r="E23" i="8" s="1"/>
  <c r="F18" i="8"/>
  <c r="E18" i="8"/>
  <c r="F17" i="8"/>
  <c r="E17" i="8"/>
  <c r="F9" i="8"/>
  <c r="C19" i="8" s="1"/>
  <c r="E24" i="8" s="1"/>
  <c r="L5" i="8"/>
  <c r="L8" i="8" s="1"/>
  <c r="E25" i="7"/>
  <c r="F21" i="7"/>
  <c r="E21" i="7"/>
  <c r="F20" i="7"/>
  <c r="E20" i="7"/>
  <c r="F19" i="7"/>
  <c r="E19" i="7"/>
  <c r="D19" i="7"/>
  <c r="E23" i="7" s="1"/>
  <c r="F18" i="7"/>
  <c r="E18" i="7"/>
  <c r="F17" i="7"/>
  <c r="E17" i="7"/>
  <c r="F9" i="7"/>
  <c r="C19" i="7" s="1"/>
  <c r="E24" i="7" s="1"/>
  <c r="L5" i="7"/>
  <c r="L8" i="7" s="1"/>
  <c r="H20" i="7" s="1"/>
  <c r="F21" i="6"/>
  <c r="E21" i="6"/>
  <c r="H20" i="6"/>
  <c r="F20" i="6"/>
  <c r="E20" i="6"/>
  <c r="F19" i="6"/>
  <c r="E19" i="6"/>
  <c r="D19" i="6"/>
  <c r="E23" i="6" s="1"/>
  <c r="F18" i="6"/>
  <c r="E18" i="6"/>
  <c r="F17" i="6"/>
  <c r="E17" i="6"/>
  <c r="F9" i="6"/>
  <c r="C19" i="6" s="1"/>
  <c r="E24" i="6" s="1"/>
  <c r="L5" i="6"/>
  <c r="L8" i="6" s="1"/>
  <c r="H19" i="6" s="1"/>
  <c r="K16" i="7" l="1"/>
  <c r="J16" i="7"/>
  <c r="C29" i="7" s="1"/>
  <c r="K16" i="6"/>
  <c r="J16" i="6"/>
  <c r="C29" i="6" s="1"/>
  <c r="D29" i="6" s="1"/>
  <c r="H19" i="8"/>
  <c r="H18" i="8"/>
  <c r="H17" i="8"/>
  <c r="H21" i="8"/>
  <c r="H20" i="8"/>
  <c r="M16" i="8"/>
  <c r="K16" i="8"/>
  <c r="N16" i="8"/>
  <c r="P16" i="8"/>
  <c r="L16" i="8"/>
  <c r="O16" i="8"/>
  <c r="J16" i="8"/>
  <c r="C29" i="8" s="1"/>
  <c r="O36" i="8"/>
  <c r="L7" i="8"/>
  <c r="C30" i="7"/>
  <c r="D29" i="7"/>
  <c r="H18" i="7"/>
  <c r="H17" i="7"/>
  <c r="H19" i="7"/>
  <c r="M16" i="7"/>
  <c r="O35" i="7"/>
  <c r="O36" i="7" s="1"/>
  <c r="P16" i="7"/>
  <c r="L16" i="7"/>
  <c r="L7" i="7"/>
  <c r="N16" i="7"/>
  <c r="O16" i="7"/>
  <c r="H21" i="7"/>
  <c r="C30" i="6"/>
  <c r="M16" i="6"/>
  <c r="O35" i="6"/>
  <c r="O36" i="6" s="1"/>
  <c r="P16" i="6"/>
  <c r="L16" i="6"/>
  <c r="L7" i="6"/>
  <c r="N16" i="6"/>
  <c r="H18" i="6"/>
  <c r="H17" i="6"/>
  <c r="O16" i="6"/>
  <c r="H21" i="6"/>
  <c r="E25" i="5"/>
  <c r="C30" i="8" l="1"/>
  <c r="D29" i="8"/>
  <c r="G21" i="8"/>
  <c r="G20" i="8"/>
  <c r="G19" i="8"/>
  <c r="G18" i="8"/>
  <c r="G17" i="8"/>
  <c r="G21" i="7"/>
  <c r="G20" i="7"/>
  <c r="G19" i="7"/>
  <c r="G17" i="7"/>
  <c r="G18" i="7"/>
  <c r="D30" i="7"/>
  <c r="C31" i="7"/>
  <c r="G21" i="6"/>
  <c r="G20" i="6"/>
  <c r="G19" i="6"/>
  <c r="G17" i="6"/>
  <c r="G18" i="6"/>
  <c r="D30" i="6"/>
  <c r="C31" i="6"/>
  <c r="E25" i="2"/>
  <c r="D30" i="8" l="1"/>
  <c r="C31" i="8"/>
  <c r="C32" i="7"/>
  <c r="D31" i="7"/>
  <c r="C32" i="6"/>
  <c r="D31" i="6"/>
  <c r="L5" i="5"/>
  <c r="L8" i="5" s="1"/>
  <c r="H20" i="5" s="1"/>
  <c r="C32" i="8" l="1"/>
  <c r="D31" i="8"/>
  <c r="D32" i="7"/>
  <c r="C33" i="7"/>
  <c r="D32" i="6"/>
  <c r="C33" i="6"/>
  <c r="H17" i="5"/>
  <c r="H21" i="5"/>
  <c r="H19" i="5"/>
  <c r="H18" i="5"/>
  <c r="L7" i="5"/>
  <c r="D32" i="8" l="1"/>
  <c r="C33" i="8"/>
  <c r="C34" i="7"/>
  <c r="D33" i="7"/>
  <c r="C34" i="6"/>
  <c r="D33" i="6"/>
  <c r="G21" i="5"/>
  <c r="G17" i="5"/>
  <c r="G19" i="5"/>
  <c r="G20" i="5"/>
  <c r="G18" i="5"/>
  <c r="C34" i="8" l="1"/>
  <c r="D33" i="8"/>
  <c r="D34" i="7"/>
  <c r="C35" i="7"/>
  <c r="D34" i="6"/>
  <c r="C35" i="6"/>
  <c r="F21" i="5"/>
  <c r="E21" i="5"/>
  <c r="F20" i="5"/>
  <c r="E20" i="5"/>
  <c r="F19" i="5"/>
  <c r="E19" i="5"/>
  <c r="D19" i="5"/>
  <c r="E23" i="5" s="1"/>
  <c r="F18" i="5"/>
  <c r="E18" i="5"/>
  <c r="F17" i="5"/>
  <c r="E17" i="5"/>
  <c r="F9" i="5"/>
  <c r="C19" i="5" s="1"/>
  <c r="E24" i="5" s="1"/>
  <c r="O35" i="5" s="1"/>
  <c r="F9" i="2"/>
  <c r="D19" i="2"/>
  <c r="E23" i="2" s="1"/>
  <c r="D34" i="8" l="1"/>
  <c r="C35" i="8"/>
  <c r="C36" i="7"/>
  <c r="D35" i="7"/>
  <c r="C36" i="6"/>
  <c r="D35" i="6"/>
  <c r="O36" i="5"/>
  <c r="M16" i="5"/>
  <c r="L16" i="5"/>
  <c r="K16" i="5"/>
  <c r="O16" i="5"/>
  <c r="P16" i="5"/>
  <c r="N16" i="5"/>
  <c r="J16" i="5"/>
  <c r="C29" i="5" s="1"/>
  <c r="C36" i="8" l="1"/>
  <c r="D35" i="8"/>
  <c r="C37" i="7"/>
  <c r="D36" i="7"/>
  <c r="C37" i="6"/>
  <c r="D36" i="6"/>
  <c r="C30" i="5"/>
  <c r="D29" i="5"/>
  <c r="D36" i="8" l="1"/>
  <c r="C37" i="8"/>
  <c r="D37" i="7"/>
  <c r="C38" i="7"/>
  <c r="D37" i="6"/>
  <c r="C38" i="6"/>
  <c r="D30" i="5"/>
  <c r="C31" i="5"/>
  <c r="D37" i="8" l="1"/>
  <c r="C38" i="8"/>
  <c r="C39" i="7"/>
  <c r="D38" i="7"/>
  <c r="C39" i="6"/>
  <c r="D38" i="6"/>
  <c r="C32" i="5"/>
  <c r="D31" i="5"/>
  <c r="C39" i="8" l="1"/>
  <c r="D38" i="8"/>
  <c r="D39" i="7"/>
  <c r="C40" i="7"/>
  <c r="D39" i="6"/>
  <c r="C40" i="6"/>
  <c r="D32" i="5"/>
  <c r="C33" i="5"/>
  <c r="D39" i="8" l="1"/>
  <c r="C40" i="8"/>
  <c r="C41" i="7"/>
  <c r="D40" i="7"/>
  <c r="C41" i="6"/>
  <c r="D40" i="6"/>
  <c r="C34" i="5"/>
  <c r="D33" i="5"/>
  <c r="C41" i="8" l="1"/>
  <c r="D40" i="8"/>
  <c r="D41" i="7"/>
  <c r="C42" i="7"/>
  <c r="D41" i="6"/>
  <c r="C42" i="6"/>
  <c r="D34" i="5"/>
  <c r="C35" i="5"/>
  <c r="D41" i="8" l="1"/>
  <c r="C42" i="8"/>
  <c r="C43" i="7"/>
  <c r="D42" i="7"/>
  <c r="C43" i="6"/>
  <c r="D42" i="6"/>
  <c r="C36" i="5"/>
  <c r="D35" i="5"/>
  <c r="C43" i="8" l="1"/>
  <c r="D42" i="8"/>
  <c r="D43" i="7"/>
  <c r="C44" i="7"/>
  <c r="D43" i="6"/>
  <c r="C44" i="6"/>
  <c r="C37" i="5"/>
  <c r="D36" i="5"/>
  <c r="D43" i="8" l="1"/>
  <c r="C44" i="8"/>
  <c r="C45" i="7"/>
  <c r="D44" i="7"/>
  <c r="C45" i="6"/>
  <c r="D44" i="6"/>
  <c r="D37" i="5"/>
  <c r="C38" i="5"/>
  <c r="F18" i="2"/>
  <c r="F19" i="2"/>
  <c r="F20" i="2"/>
  <c r="F21" i="2"/>
  <c r="E20" i="2"/>
  <c r="E21" i="2"/>
  <c r="E18" i="2"/>
  <c r="E19" i="2"/>
  <c r="F17" i="2"/>
  <c r="E17" i="2"/>
  <c r="C19" i="2"/>
  <c r="E24" i="2" s="1"/>
  <c r="C45" i="8" l="1"/>
  <c r="D44" i="8"/>
  <c r="D45" i="7"/>
  <c r="C46" i="7"/>
  <c r="D45" i="6"/>
  <c r="C46" i="6"/>
  <c r="C39" i="5"/>
  <c r="D38" i="5"/>
  <c r="N16" i="2"/>
  <c r="O35" i="2"/>
  <c r="O36" i="2" s="1"/>
  <c r="K16" i="2"/>
  <c r="O16" i="2"/>
  <c r="L16" i="2"/>
  <c r="P16" i="2"/>
  <c r="M16" i="2"/>
  <c r="J16" i="2"/>
  <c r="D45" i="8" l="1"/>
  <c r="C46" i="8"/>
  <c r="C47" i="7"/>
  <c r="D46" i="7"/>
  <c r="C47" i="6"/>
  <c r="D46" i="6"/>
  <c r="D39" i="5"/>
  <c r="C40" i="5"/>
  <c r="C47" i="8" l="1"/>
  <c r="D46" i="8"/>
  <c r="D47" i="7"/>
  <c r="C48" i="7"/>
  <c r="D47" i="6"/>
  <c r="C48" i="6"/>
  <c r="C41" i="5"/>
  <c r="D40" i="5"/>
  <c r="C29" i="2"/>
  <c r="D29" i="2" s="1"/>
  <c r="D47" i="8" l="1"/>
  <c r="C48" i="8"/>
  <c r="C49" i="7"/>
  <c r="D48" i="7"/>
  <c r="C49" i="6"/>
  <c r="D48" i="6"/>
  <c r="D41" i="5"/>
  <c r="C42" i="5"/>
  <c r="C30" i="2"/>
  <c r="C49" i="8" l="1"/>
  <c r="D48" i="8"/>
  <c r="D49" i="7"/>
  <c r="C50" i="7"/>
  <c r="D49" i="6"/>
  <c r="C50" i="6"/>
  <c r="C43" i="5"/>
  <c r="D42" i="5"/>
  <c r="D30" i="2"/>
  <c r="C31" i="2"/>
  <c r="D49" i="8" l="1"/>
  <c r="C50" i="8"/>
  <c r="C51" i="7"/>
  <c r="D50" i="7"/>
  <c r="C51" i="6"/>
  <c r="D50" i="6"/>
  <c r="D43" i="5"/>
  <c r="C44" i="5"/>
  <c r="C32" i="2"/>
  <c r="D31" i="2"/>
  <c r="C51" i="8" l="1"/>
  <c r="D50" i="8"/>
  <c r="D51" i="7"/>
  <c r="C52" i="7"/>
  <c r="D51" i="6"/>
  <c r="C52" i="6"/>
  <c r="C45" i="5"/>
  <c r="D44" i="5"/>
  <c r="D32" i="2"/>
  <c r="C33" i="2"/>
  <c r="D51" i="8" l="1"/>
  <c r="C52" i="8"/>
  <c r="C53" i="7"/>
  <c r="D52" i="7"/>
  <c r="C53" i="6"/>
  <c r="D52" i="6"/>
  <c r="D45" i="5"/>
  <c r="C46" i="5"/>
  <c r="C34" i="2"/>
  <c r="D33" i="2"/>
  <c r="C53" i="8" l="1"/>
  <c r="D52" i="8"/>
  <c r="D53" i="7"/>
  <c r="C54" i="7"/>
  <c r="D53" i="6"/>
  <c r="C54" i="6"/>
  <c r="C47" i="5"/>
  <c r="D46" i="5"/>
  <c r="C35" i="2"/>
  <c r="D34" i="2"/>
  <c r="D53" i="8" l="1"/>
  <c r="C54" i="8"/>
  <c r="C55" i="7"/>
  <c r="D54" i="7"/>
  <c r="C55" i="6"/>
  <c r="D54" i="6"/>
  <c r="D47" i="5"/>
  <c r="C48" i="5"/>
  <c r="D35" i="2"/>
  <c r="C36" i="2"/>
  <c r="C55" i="8" l="1"/>
  <c r="D54" i="8"/>
  <c r="D55" i="7"/>
  <c r="C56" i="7"/>
  <c r="D55" i="6"/>
  <c r="C56" i="6"/>
  <c r="C49" i="5"/>
  <c r="D48" i="5"/>
  <c r="C37" i="2"/>
  <c r="D36" i="2"/>
  <c r="D55" i="8" l="1"/>
  <c r="C56" i="8"/>
  <c r="C57" i="7"/>
  <c r="D56" i="7"/>
  <c r="C57" i="6"/>
  <c r="D56" i="6"/>
  <c r="D49" i="5"/>
  <c r="C50" i="5"/>
  <c r="D37" i="2"/>
  <c r="C38" i="2"/>
  <c r="C57" i="8" l="1"/>
  <c r="D56" i="8"/>
  <c r="D57" i="7"/>
  <c r="C58" i="7"/>
  <c r="D57" i="6"/>
  <c r="C58" i="6"/>
  <c r="C51" i="5"/>
  <c r="D50" i="5"/>
  <c r="C39" i="2"/>
  <c r="D38" i="2"/>
  <c r="D57" i="8" l="1"/>
  <c r="C58" i="8"/>
  <c r="C59" i="7"/>
  <c r="D58" i="7"/>
  <c r="C59" i="6"/>
  <c r="D58" i="6"/>
  <c r="D51" i="5"/>
  <c r="C52" i="5"/>
  <c r="C40" i="2"/>
  <c r="D39" i="2"/>
  <c r="C59" i="8" l="1"/>
  <c r="D58" i="8"/>
  <c r="D59" i="7"/>
  <c r="C60" i="7"/>
  <c r="D59" i="6"/>
  <c r="C60" i="6"/>
  <c r="C53" i="5"/>
  <c r="D52" i="5"/>
  <c r="C41" i="2"/>
  <c r="D40" i="2"/>
  <c r="D59" i="8" l="1"/>
  <c r="C60" i="8"/>
  <c r="C61" i="7"/>
  <c r="D60" i="7"/>
  <c r="C61" i="6"/>
  <c r="D60" i="6"/>
  <c r="D53" i="5"/>
  <c r="C54" i="5"/>
  <c r="D41" i="2"/>
  <c r="C42" i="2"/>
  <c r="C61" i="8" l="1"/>
  <c r="D60" i="8"/>
  <c r="D61" i="7"/>
  <c r="C62" i="7"/>
  <c r="D61" i="6"/>
  <c r="C62" i="6"/>
  <c r="C55" i="5"/>
  <c r="D54" i="5"/>
  <c r="D42" i="2"/>
  <c r="C43" i="2"/>
  <c r="D61" i="8" l="1"/>
  <c r="C62" i="8"/>
  <c r="C63" i="7"/>
  <c r="D62" i="7"/>
  <c r="C63" i="6"/>
  <c r="D62" i="6"/>
  <c r="D55" i="5"/>
  <c r="C56" i="5"/>
  <c r="D43" i="2"/>
  <c r="C44" i="2"/>
  <c r="C63" i="8" l="1"/>
  <c r="D62" i="8"/>
  <c r="D63" i="7"/>
  <c r="C64" i="7"/>
  <c r="D63" i="6"/>
  <c r="C64" i="6"/>
  <c r="C57" i="5"/>
  <c r="D56" i="5"/>
  <c r="C45" i="2"/>
  <c r="D44" i="2"/>
  <c r="D63" i="8" l="1"/>
  <c r="C64" i="8"/>
  <c r="C65" i="7"/>
  <c r="D64" i="7"/>
  <c r="C65" i="6"/>
  <c r="D64" i="6"/>
  <c r="D57" i="5"/>
  <c r="C58" i="5"/>
  <c r="D45" i="2"/>
  <c r="C46" i="2"/>
  <c r="C65" i="8" l="1"/>
  <c r="D64" i="8"/>
  <c r="D65" i="7"/>
  <c r="C66" i="7"/>
  <c r="D65" i="6"/>
  <c r="C66" i="6"/>
  <c r="C59" i="5"/>
  <c r="D58" i="5"/>
  <c r="D46" i="2"/>
  <c r="C47" i="2"/>
  <c r="D65" i="8" l="1"/>
  <c r="C66" i="8"/>
  <c r="C67" i="7"/>
  <c r="D66" i="7"/>
  <c r="C67" i="6"/>
  <c r="D66" i="6"/>
  <c r="D59" i="5"/>
  <c r="C60" i="5"/>
  <c r="D47" i="2"/>
  <c r="C48" i="2"/>
  <c r="C67" i="8" l="1"/>
  <c r="D66" i="8"/>
  <c r="D67" i="7"/>
  <c r="C68" i="7"/>
  <c r="D67" i="6"/>
  <c r="C68" i="6"/>
  <c r="C61" i="5"/>
  <c r="D60" i="5"/>
  <c r="D48" i="2"/>
  <c r="C49" i="2"/>
  <c r="D67" i="8" l="1"/>
  <c r="C68" i="8"/>
  <c r="C69" i="7"/>
  <c r="D68" i="7"/>
  <c r="C69" i="6"/>
  <c r="D68" i="6"/>
  <c r="D61" i="5"/>
  <c r="C62" i="5"/>
  <c r="D49" i="2"/>
  <c r="C50" i="2"/>
  <c r="C69" i="8" l="1"/>
  <c r="D68" i="8"/>
  <c r="D69" i="7"/>
  <c r="C70" i="7"/>
  <c r="D69" i="6"/>
  <c r="C70" i="6"/>
  <c r="C63" i="5"/>
  <c r="D62" i="5"/>
  <c r="D50" i="2"/>
  <c r="C51" i="2"/>
  <c r="D69" i="8" l="1"/>
  <c r="C70" i="8"/>
  <c r="C71" i="7"/>
  <c r="D70" i="7"/>
  <c r="C71" i="6"/>
  <c r="D70" i="6"/>
  <c r="D63" i="5"/>
  <c r="C64" i="5"/>
  <c r="D51" i="2"/>
  <c r="C52" i="2"/>
  <c r="C71" i="8" l="1"/>
  <c r="D70" i="8"/>
  <c r="D71" i="7"/>
  <c r="C72" i="7"/>
  <c r="D71" i="6"/>
  <c r="C72" i="6"/>
  <c r="C65" i="5"/>
  <c r="D64" i="5"/>
  <c r="D52" i="2"/>
  <c r="C53" i="2"/>
  <c r="D71" i="8" l="1"/>
  <c r="C72" i="8"/>
  <c r="C73" i="7"/>
  <c r="D72" i="7"/>
  <c r="C73" i="6"/>
  <c r="D72" i="6"/>
  <c r="D65" i="5"/>
  <c r="C66" i="5"/>
  <c r="D53" i="2"/>
  <c r="C54" i="2"/>
  <c r="C73" i="8" l="1"/>
  <c r="D72" i="8"/>
  <c r="D73" i="7"/>
  <c r="C74" i="7"/>
  <c r="D73" i="6"/>
  <c r="C74" i="6"/>
  <c r="C67" i="5"/>
  <c r="D66" i="5"/>
  <c r="D54" i="2"/>
  <c r="C55" i="2"/>
  <c r="D73" i="8" l="1"/>
  <c r="C74" i="8"/>
  <c r="C75" i="7"/>
  <c r="D74" i="7"/>
  <c r="C75" i="6"/>
  <c r="D74" i="6"/>
  <c r="D67" i="5"/>
  <c r="C68" i="5"/>
  <c r="D55" i="2"/>
  <c r="C56" i="2"/>
  <c r="C75" i="8" l="1"/>
  <c r="D74" i="8"/>
  <c r="D75" i="7"/>
  <c r="C76" i="7"/>
  <c r="D75" i="6"/>
  <c r="C76" i="6"/>
  <c r="C69" i="5"/>
  <c r="D68" i="5"/>
  <c r="D56" i="2"/>
  <c r="C57" i="2"/>
  <c r="D75" i="8" l="1"/>
  <c r="C76" i="8"/>
  <c r="C77" i="7"/>
  <c r="D76" i="7"/>
  <c r="C77" i="6"/>
  <c r="D76" i="6"/>
  <c r="D69" i="5"/>
  <c r="C70" i="5"/>
  <c r="C58" i="2"/>
  <c r="D57" i="2"/>
  <c r="C77" i="8" l="1"/>
  <c r="D76" i="8"/>
  <c r="D77" i="7"/>
  <c r="C78" i="7"/>
  <c r="D77" i="6"/>
  <c r="C78" i="6"/>
  <c r="C71" i="5"/>
  <c r="D70" i="5"/>
  <c r="C59" i="2"/>
  <c r="D58" i="2"/>
  <c r="D77" i="8" l="1"/>
  <c r="C78" i="8"/>
  <c r="C79" i="7"/>
  <c r="D78" i="7"/>
  <c r="C79" i="6"/>
  <c r="D78" i="6"/>
  <c r="D71" i="5"/>
  <c r="C72" i="5"/>
  <c r="D59" i="2"/>
  <c r="C60" i="2"/>
  <c r="C79" i="8" l="1"/>
  <c r="D78" i="8"/>
  <c r="D79" i="7"/>
  <c r="C80" i="7"/>
  <c r="D79" i="6"/>
  <c r="C80" i="6"/>
  <c r="C73" i="5"/>
  <c r="D72" i="5"/>
  <c r="D60" i="2"/>
  <c r="C61" i="2"/>
  <c r="D79" i="8" l="1"/>
  <c r="C80" i="8"/>
  <c r="C81" i="7"/>
  <c r="D80" i="7"/>
  <c r="C81" i="6"/>
  <c r="D80" i="6"/>
  <c r="D73" i="5"/>
  <c r="C74" i="5"/>
  <c r="C62" i="2"/>
  <c r="D61" i="2"/>
  <c r="C81" i="8" l="1"/>
  <c r="D80" i="8"/>
  <c r="D81" i="7"/>
  <c r="C82" i="7"/>
  <c r="D81" i="6"/>
  <c r="C82" i="6"/>
  <c r="C75" i="5"/>
  <c r="D74" i="5"/>
  <c r="D62" i="2"/>
  <c r="C63" i="2"/>
  <c r="D81" i="8" l="1"/>
  <c r="C82" i="8"/>
  <c r="C83" i="7"/>
  <c r="D82" i="7"/>
  <c r="C83" i="6"/>
  <c r="D82" i="6"/>
  <c r="D75" i="5"/>
  <c r="C76" i="5"/>
  <c r="D63" i="2"/>
  <c r="C64" i="2"/>
  <c r="C83" i="8" l="1"/>
  <c r="D82" i="8"/>
  <c r="D83" i="7"/>
  <c r="C84" i="7"/>
  <c r="D83" i="6"/>
  <c r="C84" i="6"/>
  <c r="C77" i="5"/>
  <c r="D76" i="5"/>
  <c r="D64" i="2"/>
  <c r="C65" i="2"/>
  <c r="D83" i="8" l="1"/>
  <c r="C84" i="8"/>
  <c r="C85" i="7"/>
  <c r="D84" i="7"/>
  <c r="C85" i="6"/>
  <c r="D84" i="6"/>
  <c r="D77" i="5"/>
  <c r="C78" i="5"/>
  <c r="C66" i="2"/>
  <c r="D65" i="2"/>
  <c r="C85" i="8" l="1"/>
  <c r="D84" i="8"/>
  <c r="D85" i="7"/>
  <c r="C86" i="7"/>
  <c r="D85" i="6"/>
  <c r="C86" i="6"/>
  <c r="C79" i="5"/>
  <c r="D78" i="5"/>
  <c r="C67" i="2"/>
  <c r="D66" i="2"/>
  <c r="D85" i="8" l="1"/>
  <c r="C86" i="8"/>
  <c r="C87" i="7"/>
  <c r="D86" i="7"/>
  <c r="C87" i="6"/>
  <c r="D86" i="6"/>
  <c r="D79" i="5"/>
  <c r="C80" i="5"/>
  <c r="C68" i="2"/>
  <c r="D67" i="2"/>
  <c r="C87" i="8" l="1"/>
  <c r="D86" i="8"/>
  <c r="D87" i="7"/>
  <c r="C88" i="7"/>
  <c r="D87" i="6"/>
  <c r="C88" i="6"/>
  <c r="C81" i="5"/>
  <c r="D80" i="5"/>
  <c r="D68" i="2"/>
  <c r="C69" i="2"/>
  <c r="D87" i="8" l="1"/>
  <c r="C88" i="8"/>
  <c r="C89" i="7"/>
  <c r="D88" i="7"/>
  <c r="C89" i="6"/>
  <c r="D88" i="6"/>
  <c r="D81" i="5"/>
  <c r="C82" i="5"/>
  <c r="C70" i="2"/>
  <c r="D69" i="2"/>
  <c r="C89" i="8" l="1"/>
  <c r="D88" i="8"/>
  <c r="D89" i="7"/>
  <c r="C90" i="7"/>
  <c r="D89" i="6"/>
  <c r="C90" i="6"/>
  <c r="D82" i="5"/>
  <c r="C83" i="5"/>
  <c r="D70" i="2"/>
  <c r="C71" i="2"/>
  <c r="D89" i="8" l="1"/>
  <c r="C90" i="8"/>
  <c r="C91" i="7"/>
  <c r="D90" i="7"/>
  <c r="C91" i="6"/>
  <c r="D90" i="6"/>
  <c r="D83" i="5"/>
  <c r="C84" i="5"/>
  <c r="D71" i="2"/>
  <c r="C72" i="2"/>
  <c r="C91" i="8" l="1"/>
  <c r="D90" i="8"/>
  <c r="D91" i="7"/>
  <c r="C92" i="7"/>
  <c r="D91" i="6"/>
  <c r="C92" i="6"/>
  <c r="D84" i="5"/>
  <c r="C85" i="5"/>
  <c r="D72" i="2"/>
  <c r="C73" i="2"/>
  <c r="D91" i="8" l="1"/>
  <c r="C92" i="8"/>
  <c r="C93" i="7"/>
  <c r="D93" i="7" s="1"/>
  <c r="D92" i="7"/>
  <c r="C93" i="6"/>
  <c r="D93" i="6" s="1"/>
  <c r="D92" i="6"/>
  <c r="D85" i="5"/>
  <c r="C86" i="5"/>
  <c r="C74" i="2"/>
  <c r="D73" i="2"/>
  <c r="C93" i="8" l="1"/>
  <c r="D93" i="8" s="1"/>
  <c r="D92" i="8"/>
  <c r="D86" i="5"/>
  <c r="C87" i="5"/>
  <c r="C75" i="2"/>
  <c r="D74" i="2"/>
  <c r="D87" i="5" l="1"/>
  <c r="C88" i="5"/>
  <c r="D75" i="2"/>
  <c r="C76" i="2"/>
  <c r="D88" i="5" l="1"/>
  <c r="C89" i="5"/>
  <c r="D76" i="2"/>
  <c r="C77" i="2"/>
  <c r="D89" i="5" l="1"/>
  <c r="C90" i="5"/>
  <c r="D77" i="2"/>
  <c r="C78" i="2"/>
  <c r="D90" i="5" l="1"/>
  <c r="C91" i="5"/>
  <c r="D78" i="2"/>
  <c r="C79" i="2"/>
  <c r="D91" i="5" l="1"/>
  <c r="C92" i="5"/>
  <c r="C80" i="2"/>
  <c r="D79" i="2"/>
  <c r="C93" i="5" l="1"/>
  <c r="D93" i="5" s="1"/>
  <c r="D92" i="5"/>
  <c r="D80" i="2"/>
  <c r="C81" i="2"/>
  <c r="D81" i="2" l="1"/>
  <c r="C82" i="2"/>
  <c r="C83" i="2" l="1"/>
  <c r="D82" i="2"/>
  <c r="D83" i="2" l="1"/>
  <c r="C84" i="2"/>
  <c r="D84" i="2" l="1"/>
  <c r="C85" i="2"/>
  <c r="D85" i="2" l="1"/>
  <c r="C86" i="2"/>
  <c r="D86" i="2" l="1"/>
  <c r="C87" i="2"/>
  <c r="C88" i="2" l="1"/>
  <c r="D87" i="2"/>
  <c r="D88" i="2" l="1"/>
  <c r="C89" i="2"/>
  <c r="C90" i="2" l="1"/>
  <c r="D89" i="2"/>
  <c r="D90" i="2" l="1"/>
  <c r="C91" i="2"/>
  <c r="C92" i="2" l="1"/>
  <c r="D91" i="2"/>
  <c r="C93" i="2" l="1"/>
  <c r="D93" i="2" s="1"/>
  <c r="D92" i="2"/>
</calcChain>
</file>

<file path=xl/sharedStrings.xml><?xml version="1.0" encoding="utf-8"?>
<sst xmlns="http://schemas.openxmlformats.org/spreadsheetml/2006/main" count="154" uniqueCount="31">
  <si>
    <t>Limite superior especificación</t>
  </si>
  <si>
    <t>No</t>
  </si>
  <si>
    <t>Limite inferior especificación</t>
  </si>
  <si>
    <t>Limite superior aceptación</t>
  </si>
  <si>
    <t>Limite inferior aceptación</t>
  </si>
  <si>
    <t>Límite Especificación Inferior LEI</t>
  </si>
  <si>
    <t>Limite Especificación Superior LES</t>
  </si>
  <si>
    <t>Xi</t>
  </si>
  <si>
    <t>P(Xi)</t>
  </si>
  <si>
    <t>Amplitud</t>
  </si>
  <si>
    <t>Incertidumbre (U)</t>
  </si>
  <si>
    <t>Incertidumbre (u)</t>
  </si>
  <si>
    <t>Ancho Banda</t>
  </si>
  <si>
    <t>Medida</t>
  </si>
  <si>
    <t>Medida promedio</t>
  </si>
  <si>
    <t>Promedio Medida</t>
  </si>
  <si>
    <t>Especificación</t>
  </si>
  <si>
    <t>Probabilidad Conformidad</t>
  </si>
  <si>
    <t>-3σ</t>
  </si>
  <si>
    <t>-2σ</t>
  </si>
  <si>
    <t>2σ</t>
  </si>
  <si>
    <t>3σ</t>
  </si>
  <si>
    <t>σ</t>
  </si>
  <si>
    <t>-σ</t>
  </si>
  <si>
    <t>Factor cobertura (k)</t>
  </si>
  <si>
    <t>Probabilidad de Conformidad</t>
  </si>
  <si>
    <t>Incer. (u)</t>
  </si>
  <si>
    <t>% Probabilidad de conformidad</t>
  </si>
  <si>
    <t>Banda de seguridad</t>
  </si>
  <si>
    <t>Limite inferior Aceptación</t>
  </si>
  <si>
    <t xml:space="preserve">Coeficiente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</si>
</sst>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1" fontId="0" fillId="2" borderId="0" xfId="1" applyNumberFormat="1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/>
    <xf numFmtId="1" fontId="5" fillId="2" borderId="0" xfId="1" applyNumberFormat="1" applyFont="1" applyFill="1"/>
    <xf numFmtId="0" fontId="2" fillId="2" borderId="0" xfId="0" applyFont="1" applyFill="1"/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41" fontId="0" fillId="2" borderId="0" xfId="2" applyFont="1" applyFill="1" applyAlignment="1">
      <alignment horizontal="center"/>
    </xf>
    <xf numFmtId="0" fontId="9" fillId="2" borderId="4" xfId="0" applyFont="1" applyFill="1" applyBorder="1"/>
    <xf numFmtId="0" fontId="0" fillId="2" borderId="5" xfId="0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0" fillId="2" borderId="1" xfId="0" applyFill="1" applyBorder="1" applyAlignment="1">
      <alignment horizontal="left"/>
    </xf>
    <xf numFmtId="0" fontId="0" fillId="2" borderId="3" xfId="0" applyFill="1" applyBorder="1"/>
    <xf numFmtId="0" fontId="10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top"/>
    </xf>
    <xf numFmtId="0" fontId="12" fillId="3" borderId="0" xfId="0" applyFont="1" applyFill="1" applyBorder="1"/>
    <xf numFmtId="0" fontId="13" fillId="3" borderId="0" xfId="0" applyFont="1" applyFill="1" applyBorder="1"/>
    <xf numFmtId="0" fontId="0" fillId="3" borderId="0" xfId="0" applyFill="1" applyBorder="1"/>
    <xf numFmtId="2" fontId="13" fillId="3" borderId="0" xfId="0" applyNumberFormat="1" applyFont="1" applyFill="1" applyBorder="1" applyAlignment="1">
      <alignment horizontal="left"/>
    </xf>
    <xf numFmtId="164" fontId="13" fillId="3" borderId="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1" fillId="2" borderId="0" xfId="0" applyFont="1" applyFill="1"/>
    <xf numFmtId="0" fontId="14" fillId="2" borderId="0" xfId="0" applyFont="1" applyFill="1"/>
    <xf numFmtId="0" fontId="4" fillId="2" borderId="0" xfId="0" applyFont="1" applyFill="1" applyBorder="1"/>
    <xf numFmtId="49" fontId="1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2" fontId="16" fillId="2" borderId="0" xfId="0" applyNumberFormat="1" applyFont="1" applyFill="1"/>
    <xf numFmtId="0" fontId="5" fillId="2" borderId="0" xfId="0" applyFont="1" applyFill="1" applyAlignment="1">
      <alignment horizontal="center"/>
    </xf>
    <xf numFmtId="2" fontId="5" fillId="2" borderId="6" xfId="1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" fontId="5" fillId="2" borderId="7" xfId="1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5" fillId="2" borderId="8" xfId="1" applyNumberFormat="1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1" fontId="5" fillId="2" borderId="0" xfId="1" applyNumberFormat="1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41" fontId="0" fillId="2" borderId="1" xfId="2" applyFont="1" applyFill="1" applyBorder="1" applyAlignment="1">
      <alignment horizontal="left" vertical="center"/>
    </xf>
    <xf numFmtId="0" fontId="9" fillId="2" borderId="0" xfId="0" applyFont="1" applyFill="1" applyBorder="1"/>
    <xf numFmtId="0" fontId="5" fillId="2" borderId="0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1" fillId="4" borderId="0" xfId="0" applyFont="1" applyFill="1"/>
    <xf numFmtId="0" fontId="0" fillId="4" borderId="8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1" xfId="0" applyFill="1" applyBorder="1" applyAlignment="1">
      <alignment horizontal="center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69837468217055E-2"/>
          <c:y val="3.4770116515979568E-2"/>
          <c:w val="0.72436398575178107"/>
          <c:h val="0.89190202244103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'Pto 1 (a)'!$F$16</c:f>
              <c:strCache>
                <c:ptCount val="1"/>
                <c:pt idx="0">
                  <c:v>Limite inferior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1 (a)'!$F$17:$F$21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'Pto 1 (a)'!$B$17:$B$21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31-43C3-9DC2-F1633C1A211C}"/>
            </c:ext>
          </c:extLst>
        </c:ser>
        <c:ser>
          <c:idx val="1"/>
          <c:order val="1"/>
          <c:tx>
            <c:strRef>
              <c:f>'Pto 1 (a)'!$E$16</c:f>
              <c:strCache>
                <c:ptCount val="1"/>
                <c:pt idx="0">
                  <c:v>Limite superior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1 (a)'!$E$17:$E$21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xVal>
          <c:yVal>
            <c:numRef>
              <c:f>'Pto 1 (a)'!$B$17:$B$21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31-43C3-9DC2-F1633C1A211C}"/>
            </c:ext>
          </c:extLst>
        </c:ser>
        <c:ser>
          <c:idx val="2"/>
          <c:order val="2"/>
          <c:tx>
            <c:strRef>
              <c:f>'Pto 1 (a)'!$D$16</c:f>
              <c:strCache>
                <c:ptCount val="1"/>
                <c:pt idx="0">
                  <c:v>Promedio Medida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0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'Pto 1 (a)'!$C$19</c:f>
                <c:numCache>
                  <c:formatCode>General</c:formatCode>
                  <c:ptCount val="1"/>
                  <c:pt idx="0">
                    <c:v>2.25</c:v>
                  </c:pt>
                </c:numCache>
              </c:numRef>
            </c:plus>
            <c:minus>
              <c:numRef>
                <c:f>'Pto 1 (a)'!$C$19</c:f>
                <c:numCache>
                  <c:formatCode>General</c:formatCode>
                  <c:ptCount val="1"/>
                  <c:pt idx="0">
                    <c:v>2.25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'Pto 1 (a)'!$D$19</c:f>
              <c:numCache>
                <c:formatCode>General</c:formatCode>
                <c:ptCount val="1"/>
                <c:pt idx="0">
                  <c:v>104</c:v>
                </c:pt>
              </c:numCache>
            </c:numRef>
          </c:xVal>
          <c:yVal>
            <c:numRef>
              <c:f>'Pto 1 (a)'!$B$19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31-43C3-9DC2-F1633C1A2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34799"/>
        <c:axId val="531061679"/>
      </c:scatterChart>
      <c:scatterChart>
        <c:scatterStyle val="smoothMarker"/>
        <c:varyColors val="0"/>
        <c:ser>
          <c:idx val="3"/>
          <c:order val="3"/>
          <c:tx>
            <c:strRef>
              <c:f>'Pto 1 (a)'!$D$28</c:f>
              <c:strCache>
                <c:ptCount val="1"/>
                <c:pt idx="0">
                  <c:v>P(Xi)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'Pto 1 (a)'!$C$29:$C$93</c:f>
              <c:numCache>
                <c:formatCode>_(* #,##0_);_(* \(#,##0\);_(* "-"_);_(@_)</c:formatCode>
                <c:ptCount val="65"/>
                <c:pt idx="0">
                  <c:v>97.25</c:v>
                </c:pt>
                <c:pt idx="1">
                  <c:v>97.55</c:v>
                </c:pt>
                <c:pt idx="2">
                  <c:v>97.85</c:v>
                </c:pt>
                <c:pt idx="3">
                  <c:v>98.149999999999991</c:v>
                </c:pt>
                <c:pt idx="4">
                  <c:v>98.449999999999989</c:v>
                </c:pt>
                <c:pt idx="5">
                  <c:v>98.749999999999986</c:v>
                </c:pt>
                <c:pt idx="6">
                  <c:v>99.049999999999983</c:v>
                </c:pt>
                <c:pt idx="7">
                  <c:v>99.34999999999998</c:v>
                </c:pt>
                <c:pt idx="8">
                  <c:v>99.649999999999977</c:v>
                </c:pt>
                <c:pt idx="9">
                  <c:v>99.949999999999974</c:v>
                </c:pt>
                <c:pt idx="10">
                  <c:v>100.24999999999997</c:v>
                </c:pt>
                <c:pt idx="11">
                  <c:v>100.54999999999997</c:v>
                </c:pt>
                <c:pt idx="12">
                  <c:v>100.84999999999997</c:v>
                </c:pt>
                <c:pt idx="13">
                  <c:v>101.14999999999996</c:v>
                </c:pt>
                <c:pt idx="14">
                  <c:v>101.44999999999996</c:v>
                </c:pt>
                <c:pt idx="15">
                  <c:v>101.74999999999996</c:v>
                </c:pt>
                <c:pt idx="16">
                  <c:v>102.04999999999995</c:v>
                </c:pt>
                <c:pt idx="17">
                  <c:v>102.34999999999995</c:v>
                </c:pt>
                <c:pt idx="18">
                  <c:v>102.64999999999995</c:v>
                </c:pt>
                <c:pt idx="19">
                  <c:v>102.94999999999995</c:v>
                </c:pt>
                <c:pt idx="20">
                  <c:v>103.24999999999994</c:v>
                </c:pt>
                <c:pt idx="21">
                  <c:v>103.54999999999994</c:v>
                </c:pt>
                <c:pt idx="22">
                  <c:v>103.84999999999994</c:v>
                </c:pt>
                <c:pt idx="23">
                  <c:v>104.14999999999993</c:v>
                </c:pt>
                <c:pt idx="24">
                  <c:v>104.44999999999993</c:v>
                </c:pt>
                <c:pt idx="25">
                  <c:v>104.74999999999993</c:v>
                </c:pt>
                <c:pt idx="26">
                  <c:v>105.04999999999993</c:v>
                </c:pt>
                <c:pt idx="27">
                  <c:v>105.34999999999992</c:v>
                </c:pt>
                <c:pt idx="28">
                  <c:v>105.64999999999992</c:v>
                </c:pt>
                <c:pt idx="29">
                  <c:v>105.94999999999992</c:v>
                </c:pt>
                <c:pt idx="30">
                  <c:v>106.24999999999991</c:v>
                </c:pt>
                <c:pt idx="31">
                  <c:v>106.54999999999991</c:v>
                </c:pt>
                <c:pt idx="32">
                  <c:v>106.84999999999991</c:v>
                </c:pt>
                <c:pt idx="33">
                  <c:v>107.14999999999991</c:v>
                </c:pt>
                <c:pt idx="34">
                  <c:v>107.4499999999999</c:v>
                </c:pt>
                <c:pt idx="35">
                  <c:v>107.7499999999999</c:v>
                </c:pt>
                <c:pt idx="36">
                  <c:v>108.0499999999999</c:v>
                </c:pt>
                <c:pt idx="37">
                  <c:v>108.34999999999989</c:v>
                </c:pt>
                <c:pt idx="38">
                  <c:v>108.64999999999989</c:v>
                </c:pt>
                <c:pt idx="39">
                  <c:v>108.94999999999989</c:v>
                </c:pt>
                <c:pt idx="40">
                  <c:v>109.24999999999989</c:v>
                </c:pt>
                <c:pt idx="41">
                  <c:v>109.54999999999988</c:v>
                </c:pt>
                <c:pt idx="42">
                  <c:v>109.84999999999988</c:v>
                </c:pt>
                <c:pt idx="43">
                  <c:v>110.14999999999988</c:v>
                </c:pt>
                <c:pt idx="44">
                  <c:v>110.44999999999987</c:v>
                </c:pt>
                <c:pt idx="45">
                  <c:v>110.74999999999987</c:v>
                </c:pt>
                <c:pt idx="46">
                  <c:v>111.04999999999987</c:v>
                </c:pt>
                <c:pt idx="47">
                  <c:v>111.34999999999987</c:v>
                </c:pt>
                <c:pt idx="48">
                  <c:v>111.64999999999986</c:v>
                </c:pt>
                <c:pt idx="49">
                  <c:v>111.94999999999986</c:v>
                </c:pt>
                <c:pt idx="50">
                  <c:v>112.24999999999986</c:v>
                </c:pt>
                <c:pt idx="51">
                  <c:v>112.54999999999986</c:v>
                </c:pt>
                <c:pt idx="52">
                  <c:v>112.84999999999985</c:v>
                </c:pt>
                <c:pt idx="53">
                  <c:v>113.14999999999985</c:v>
                </c:pt>
                <c:pt idx="54">
                  <c:v>113.44999999999985</c:v>
                </c:pt>
                <c:pt idx="55">
                  <c:v>113.74999999999984</c:v>
                </c:pt>
                <c:pt idx="56">
                  <c:v>114.04999999999984</c:v>
                </c:pt>
                <c:pt idx="57">
                  <c:v>114.34999999999984</c:v>
                </c:pt>
                <c:pt idx="58">
                  <c:v>114.64999999999984</c:v>
                </c:pt>
                <c:pt idx="59">
                  <c:v>114.94999999999983</c:v>
                </c:pt>
                <c:pt idx="60">
                  <c:v>115.24999999999983</c:v>
                </c:pt>
                <c:pt idx="61">
                  <c:v>115.54999999999983</c:v>
                </c:pt>
                <c:pt idx="62">
                  <c:v>115.84999999999982</c:v>
                </c:pt>
                <c:pt idx="63">
                  <c:v>116.14999999999982</c:v>
                </c:pt>
                <c:pt idx="64">
                  <c:v>116.44999999999982</c:v>
                </c:pt>
              </c:numCache>
            </c:numRef>
          </c:xVal>
          <c:yVal>
            <c:numRef>
              <c:f>'Pto 1 (a)'!$D$29:$D$93</c:f>
              <c:numCache>
                <c:formatCode>General</c:formatCode>
                <c:ptCount val="65"/>
                <c:pt idx="0">
                  <c:v>1.9697104053057811E-3</c:v>
                </c:pt>
                <c:pt idx="1">
                  <c:v>2.9124587062282223E-3</c:v>
                </c:pt>
                <c:pt idx="2">
                  <c:v>4.2305456245942744E-3</c:v>
                </c:pt>
                <c:pt idx="3">
                  <c:v>6.0368752149713269E-3</c:v>
                </c:pt>
                <c:pt idx="4">
                  <c:v>8.4626664514000152E-3</c:v>
                </c:pt>
                <c:pt idx="5">
                  <c:v>1.1654172930537382E-2</c:v>
                </c:pt>
                <c:pt idx="6">
                  <c:v>1.576648570943593E-2</c:v>
                </c:pt>
                <c:pt idx="7">
                  <c:v>2.0954029651498104E-2</c:v>
                </c:pt>
                <c:pt idx="8">
                  <c:v>2.7357689488598257E-2</c:v>
                </c:pt>
                <c:pt idx="9">
                  <c:v>3.5088959244841129E-2</c:v>
                </c:pt>
                <c:pt idx="10">
                  <c:v>4.421206168566514E-2</c:v>
                </c:pt>
                <c:pt idx="11">
                  <c:v>5.4725565344820863E-2</c:v>
                </c:pt>
                <c:pt idx="12">
                  <c:v>6.6545540282551843E-2</c:v>
                </c:pt>
                <c:pt idx="13">
                  <c:v>7.9492629553127483E-2</c:v>
                </c:pt>
                <c:pt idx="14">
                  <c:v>9.328546494432001E-2</c:v>
                </c:pt>
                <c:pt idx="15">
                  <c:v>0.10754254423072836</c:v>
                </c:pt>
                <c:pt idx="16">
                  <c:v>0.12179398550978829</c:v>
                </c:pt>
                <c:pt idx="17">
                  <c:v>0.13550352309356103</c:v>
                </c:pt>
                <c:pt idx="18">
                  <c:v>0.14809982350746448</c:v>
                </c:pt>
                <c:pt idx="19">
                  <c:v>0.15901485740798443</c:v>
                </c:pt>
                <c:pt idx="20">
                  <c:v>0.16772587897466223</c:v>
                </c:pt>
                <c:pt idx="21">
                  <c:v>0.17379675287797949</c:v>
                </c:pt>
                <c:pt idx="22">
                  <c:v>0.17691410058397844</c:v>
                </c:pt>
                <c:pt idx="23">
                  <c:v>0.17691410058397911</c:v>
                </c:pt>
                <c:pt idx="24">
                  <c:v>0.17379675287798146</c:v>
                </c:pt>
                <c:pt idx="25">
                  <c:v>0.1677258789746654</c:v>
                </c:pt>
                <c:pt idx="26">
                  <c:v>0.15901485740798865</c:v>
                </c:pt>
                <c:pt idx="27">
                  <c:v>0.14809982350746956</c:v>
                </c:pt>
                <c:pt idx="28">
                  <c:v>0.1355035230935667</c:v>
                </c:pt>
                <c:pt idx="29">
                  <c:v>0.1217939855097943</c:v>
                </c:pt>
                <c:pt idx="30">
                  <c:v>0.10754254423073446</c:v>
                </c:pt>
                <c:pt idx="31">
                  <c:v>9.3285464944326005E-2</c:v>
                </c:pt>
                <c:pt idx="32">
                  <c:v>7.9492629553133187E-2</c:v>
                </c:pt>
                <c:pt idx="33">
                  <c:v>6.6545540282557158E-2</c:v>
                </c:pt>
                <c:pt idx="34">
                  <c:v>5.4725565344825637E-2</c:v>
                </c:pt>
                <c:pt idx="35">
                  <c:v>4.4212061685669331E-2</c:v>
                </c:pt>
                <c:pt idx="36">
                  <c:v>3.5088959244844717E-2</c:v>
                </c:pt>
                <c:pt idx="37">
                  <c:v>2.7357689488601265E-2</c:v>
                </c:pt>
                <c:pt idx="38">
                  <c:v>2.0954029651500568E-2</c:v>
                </c:pt>
                <c:pt idx="39">
                  <c:v>1.5766485709437898E-2</c:v>
                </c:pt>
                <c:pt idx="40">
                  <c:v>1.1654172930538926E-2</c:v>
                </c:pt>
                <c:pt idx="41">
                  <c:v>8.4626664514012035E-3</c:v>
                </c:pt>
                <c:pt idx="42">
                  <c:v>6.0368752149722203E-3</c:v>
                </c:pt>
                <c:pt idx="43">
                  <c:v>4.2305456245949318E-3</c:v>
                </c:pt>
                <c:pt idx="44">
                  <c:v>2.912458706228695E-3</c:v>
                </c:pt>
                <c:pt idx="45">
                  <c:v>1.9697104053061167E-3</c:v>
                </c:pt>
                <c:pt idx="46">
                  <c:v>1.3086520535039534E-3</c:v>
                </c:pt>
                <c:pt idx="47">
                  <c:v>8.5413243082328109E-4</c:v>
                </c:pt>
                <c:pt idx="48">
                  <c:v>5.4765296376589894E-4</c:v>
                </c:pt>
                <c:pt idx="49">
                  <c:v>3.4495693609292371E-4</c:v>
                </c:pt>
                <c:pt idx="50">
                  <c:v>2.1345362294263628E-4</c:v>
                </c:pt>
                <c:pt idx="51">
                  <c:v>1.2975418924068079E-4</c:v>
                </c:pt>
                <c:pt idx="52">
                  <c:v>7.7485145962403643E-5</c:v>
                </c:pt>
                <c:pt idx="53">
                  <c:v>4.5456367947027793E-5</c:v>
                </c:pt>
                <c:pt idx="54">
                  <c:v>2.6196919002914097E-5</c:v>
                </c:pt>
                <c:pt idx="55">
                  <c:v>1.4831494398065973E-5</c:v>
                </c:pt>
                <c:pt idx="56">
                  <c:v>8.2489527507660795E-6</c:v>
                </c:pt>
                <c:pt idx="57">
                  <c:v>4.5070453624400491E-6</c:v>
                </c:pt>
                <c:pt idx="58">
                  <c:v>2.4191580981697703E-6</c:v>
                </c:pt>
                <c:pt idx="59">
                  <c:v>1.2756037377273246E-6</c:v>
                </c:pt>
                <c:pt idx="60">
                  <c:v>6.6076422877104788E-7</c:v>
                </c:pt>
                <c:pt idx="61">
                  <c:v>3.3624549463465862E-7</c:v>
                </c:pt>
                <c:pt idx="62">
                  <c:v>1.680914537144351E-7</c:v>
                </c:pt>
                <c:pt idx="63">
                  <c:v>8.2549415313604066E-8</c:v>
                </c:pt>
                <c:pt idx="64">
                  <c:v>3.9825531382182154E-8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631-43C3-9DC2-F1633C1A2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059599"/>
        <c:axId val="531048367"/>
      </c:scatterChart>
      <c:valAx>
        <c:axId val="818934799"/>
        <c:scaling>
          <c:orientation val="minMax"/>
          <c:min val="9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61679"/>
        <c:crosses val="autoZero"/>
        <c:crossBetween val="midCat"/>
      </c:valAx>
      <c:valAx>
        <c:axId val="53106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8934799"/>
        <c:crosses val="autoZero"/>
        <c:crossBetween val="midCat"/>
      </c:valAx>
      <c:valAx>
        <c:axId val="53104836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59599"/>
        <c:crosses val="max"/>
        <c:crossBetween val="midCat"/>
      </c:valAx>
      <c:valAx>
        <c:axId val="531059599"/>
        <c:scaling>
          <c:orientation val="minMax"/>
        </c:scaling>
        <c:delete val="1"/>
        <c:axPos val="b"/>
        <c:numFmt formatCode="_(* #,##0_);_(* \(#,##0\);_(* &quot;-&quot;_);_(@_)" sourceLinked="1"/>
        <c:majorTickMark val="out"/>
        <c:minorTickMark val="none"/>
        <c:tickLblPos val="nextTo"/>
        <c:crossAx val="531048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10978840032406"/>
          <c:y val="0.32377798098370808"/>
          <c:w val="0.23033655711815029"/>
          <c:h val="0.28290380500062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69837468217055E-2"/>
          <c:y val="3.4770116515979568E-2"/>
          <c:w val="0.72436398575178107"/>
          <c:h val="0.89190202244103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'Pto 2 (6,3)'!$F$16</c:f>
              <c:strCache>
                <c:ptCount val="1"/>
                <c:pt idx="0">
                  <c:v>Limite inferior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2 (6,3)'!$F$17:$F$21</c:f>
              <c:numCache>
                <c:formatCode>General</c:formatCode>
                <c:ptCount val="5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</c:numCache>
            </c:numRef>
          </c:xVal>
          <c:yVal>
            <c:numRef>
              <c:f>'Pto 2 (6,3)'!$B$17:$B$21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21-4697-9461-8801DDF9091F}"/>
            </c:ext>
          </c:extLst>
        </c:ser>
        <c:ser>
          <c:idx val="1"/>
          <c:order val="1"/>
          <c:tx>
            <c:strRef>
              <c:f>'Pto 2 (6,3)'!$E$16</c:f>
              <c:strCache>
                <c:ptCount val="1"/>
                <c:pt idx="0">
                  <c:v>Limite superior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2 (6,3)'!$E$17:$E$21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xVal>
          <c:yVal>
            <c:numRef>
              <c:f>'Pto 2 (6,3)'!$B$17:$B$21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21-4697-9461-8801DDF9091F}"/>
            </c:ext>
          </c:extLst>
        </c:ser>
        <c:ser>
          <c:idx val="2"/>
          <c:order val="3"/>
          <c:tx>
            <c:strRef>
              <c:f>'Pto 2 (6,3)'!$D$16</c:f>
              <c:strCache>
                <c:ptCount val="1"/>
                <c:pt idx="0">
                  <c:v>Promedio Medida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0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'Pto 2 (6,3)'!$C$19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plus>
            <c:minus>
              <c:numRef>
                <c:f>'Pto 2 (6,3)'!$C$19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'Pto 2 (6,3)'!$D$19</c:f>
              <c:numCache>
                <c:formatCode>General</c:formatCode>
                <c:ptCount val="1"/>
                <c:pt idx="0">
                  <c:v>6.3</c:v>
                </c:pt>
              </c:numCache>
            </c:numRef>
          </c:xVal>
          <c:yVal>
            <c:numRef>
              <c:f>'Pto 2 (6,3)'!$B$19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21-4697-9461-8801DDF9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34799"/>
        <c:axId val="531061679"/>
      </c:scatterChart>
      <c:scatterChart>
        <c:scatterStyle val="smoothMarker"/>
        <c:varyColors val="0"/>
        <c:ser>
          <c:idx val="4"/>
          <c:order val="2"/>
          <c:tx>
            <c:strRef>
              <c:f>'Pto 2 (6,3)'!$G$16</c:f>
              <c:strCache>
                <c:ptCount val="1"/>
                <c:pt idx="0">
                  <c:v>Limite superior aceptación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'Pto 2 (6,3)'!$G$17:$G$21</c:f>
              <c:numCache>
                <c:formatCode>General</c:formatCode>
                <c:ptCount val="5"/>
                <c:pt idx="0">
                  <c:v>8.8000000000000007</c:v>
                </c:pt>
                <c:pt idx="1">
                  <c:v>8.8000000000000007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8.8000000000000007</c:v>
                </c:pt>
              </c:numCache>
            </c:numRef>
          </c:xVal>
          <c:yVal>
            <c:numRef>
              <c:f>'Pto 2 (6,3)'!$B$17:$B$21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172-4C9C-8F11-28C126E66EF4}"/>
            </c:ext>
          </c:extLst>
        </c:ser>
        <c:ser>
          <c:idx val="5"/>
          <c:order val="4"/>
          <c:tx>
            <c:strRef>
              <c:f>'Pto 2 (6,3)'!$H$16</c:f>
              <c:strCache>
                <c:ptCount val="1"/>
                <c:pt idx="0">
                  <c:v>Limite inferior Aceptación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'Pto 2 (6,3)'!$H$17:$H$21</c:f>
              <c:numCache>
                <c:formatCode>General</c:formatCode>
                <c:ptCount val="5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</c:numCache>
            </c:numRef>
          </c:xVal>
          <c:yVal>
            <c:numRef>
              <c:f>'Pto 2 (6,3)'!$B$17:$B$21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172-4C9C-8F11-28C126E66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34799"/>
        <c:axId val="531061679"/>
      </c:scatterChart>
      <c:scatterChart>
        <c:scatterStyle val="smoothMarker"/>
        <c:varyColors val="0"/>
        <c:ser>
          <c:idx val="3"/>
          <c:order val="5"/>
          <c:tx>
            <c:strRef>
              <c:f>'Pto 2 (6,3)'!$D$28</c:f>
              <c:strCache>
                <c:ptCount val="1"/>
                <c:pt idx="0">
                  <c:v>P(Xi)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'Pto 2 (6,3)'!$C$29:$C$93</c:f>
              <c:numCache>
                <c:formatCode>_(* #,##0_);_(* \(#,##0\);_(* "-"_);_(@_)</c:formatCode>
                <c:ptCount val="65"/>
                <c:pt idx="0">
                  <c:v>6</c:v>
                </c:pt>
                <c:pt idx="1">
                  <c:v>6.02</c:v>
                </c:pt>
                <c:pt idx="2">
                  <c:v>6.0399999999999991</c:v>
                </c:pt>
                <c:pt idx="3">
                  <c:v>6.0599999999999987</c:v>
                </c:pt>
                <c:pt idx="4">
                  <c:v>6.0799999999999983</c:v>
                </c:pt>
                <c:pt idx="5">
                  <c:v>6.0999999999999979</c:v>
                </c:pt>
                <c:pt idx="6">
                  <c:v>6.1199999999999974</c:v>
                </c:pt>
                <c:pt idx="7">
                  <c:v>6.139999999999997</c:v>
                </c:pt>
                <c:pt idx="8">
                  <c:v>6.1599999999999966</c:v>
                </c:pt>
                <c:pt idx="9">
                  <c:v>6.1799999999999962</c:v>
                </c:pt>
                <c:pt idx="10">
                  <c:v>6.1999999999999957</c:v>
                </c:pt>
                <c:pt idx="11">
                  <c:v>6.2199999999999953</c:v>
                </c:pt>
                <c:pt idx="12">
                  <c:v>6.2399999999999949</c:v>
                </c:pt>
                <c:pt idx="13">
                  <c:v>6.2599999999999945</c:v>
                </c:pt>
                <c:pt idx="14">
                  <c:v>6.279999999999994</c:v>
                </c:pt>
                <c:pt idx="15">
                  <c:v>6.2999999999999936</c:v>
                </c:pt>
                <c:pt idx="16">
                  <c:v>6.3199999999999932</c:v>
                </c:pt>
                <c:pt idx="17">
                  <c:v>6.3399999999999928</c:v>
                </c:pt>
                <c:pt idx="18">
                  <c:v>6.3599999999999923</c:v>
                </c:pt>
                <c:pt idx="19">
                  <c:v>6.3799999999999919</c:v>
                </c:pt>
                <c:pt idx="20">
                  <c:v>6.3999999999999915</c:v>
                </c:pt>
                <c:pt idx="21">
                  <c:v>6.419999999999991</c:v>
                </c:pt>
                <c:pt idx="22">
                  <c:v>6.4399999999999906</c:v>
                </c:pt>
                <c:pt idx="23">
                  <c:v>6.4599999999999902</c:v>
                </c:pt>
                <c:pt idx="24">
                  <c:v>6.4799999999999898</c:v>
                </c:pt>
                <c:pt idx="25">
                  <c:v>6.4999999999999893</c:v>
                </c:pt>
                <c:pt idx="26">
                  <c:v>6.5199999999999889</c:v>
                </c:pt>
                <c:pt idx="27">
                  <c:v>6.5399999999999885</c:v>
                </c:pt>
                <c:pt idx="28">
                  <c:v>6.5599999999999881</c:v>
                </c:pt>
                <c:pt idx="29">
                  <c:v>6.5799999999999876</c:v>
                </c:pt>
                <c:pt idx="30">
                  <c:v>6.5999999999999872</c:v>
                </c:pt>
                <c:pt idx="31">
                  <c:v>6.6199999999999868</c:v>
                </c:pt>
                <c:pt idx="32">
                  <c:v>6.6399999999999864</c:v>
                </c:pt>
                <c:pt idx="33">
                  <c:v>6.6599999999999859</c:v>
                </c:pt>
                <c:pt idx="34">
                  <c:v>6.6799999999999855</c:v>
                </c:pt>
                <c:pt idx="35">
                  <c:v>6.6999999999999851</c:v>
                </c:pt>
                <c:pt idx="36">
                  <c:v>6.7199999999999847</c:v>
                </c:pt>
                <c:pt idx="37">
                  <c:v>6.7399999999999842</c:v>
                </c:pt>
                <c:pt idx="38">
                  <c:v>6.7599999999999838</c:v>
                </c:pt>
                <c:pt idx="39">
                  <c:v>6.7799999999999834</c:v>
                </c:pt>
                <c:pt idx="40">
                  <c:v>6.7999999999999829</c:v>
                </c:pt>
                <c:pt idx="41">
                  <c:v>6.8199999999999825</c:v>
                </c:pt>
                <c:pt idx="42">
                  <c:v>6.8399999999999821</c:v>
                </c:pt>
                <c:pt idx="43">
                  <c:v>6.8599999999999817</c:v>
                </c:pt>
                <c:pt idx="44">
                  <c:v>6.8799999999999812</c:v>
                </c:pt>
                <c:pt idx="45">
                  <c:v>6.8999999999999808</c:v>
                </c:pt>
                <c:pt idx="46">
                  <c:v>6.9199999999999804</c:v>
                </c:pt>
                <c:pt idx="47">
                  <c:v>6.93999999999998</c:v>
                </c:pt>
                <c:pt idx="48">
                  <c:v>6.9599999999999795</c:v>
                </c:pt>
                <c:pt idx="49">
                  <c:v>6.9799999999999791</c:v>
                </c:pt>
                <c:pt idx="50">
                  <c:v>6.9999999999999787</c:v>
                </c:pt>
                <c:pt idx="51">
                  <c:v>7.0199999999999783</c:v>
                </c:pt>
                <c:pt idx="52">
                  <c:v>7.0399999999999778</c:v>
                </c:pt>
                <c:pt idx="53">
                  <c:v>7.0599999999999774</c:v>
                </c:pt>
                <c:pt idx="54">
                  <c:v>7.079999999999977</c:v>
                </c:pt>
                <c:pt idx="55">
                  <c:v>7.0999999999999766</c:v>
                </c:pt>
                <c:pt idx="56">
                  <c:v>7.1199999999999761</c:v>
                </c:pt>
                <c:pt idx="57">
                  <c:v>7.1399999999999757</c:v>
                </c:pt>
                <c:pt idx="58">
                  <c:v>7.1599999999999753</c:v>
                </c:pt>
                <c:pt idx="59">
                  <c:v>7.1799999999999748</c:v>
                </c:pt>
                <c:pt idx="60">
                  <c:v>7.1999999999999744</c:v>
                </c:pt>
                <c:pt idx="61">
                  <c:v>7.219999999999974</c:v>
                </c:pt>
                <c:pt idx="62">
                  <c:v>7.2399999999999736</c:v>
                </c:pt>
                <c:pt idx="63">
                  <c:v>7.2599999999999731</c:v>
                </c:pt>
                <c:pt idx="64">
                  <c:v>7.2799999999999727</c:v>
                </c:pt>
              </c:numCache>
            </c:numRef>
          </c:xVal>
          <c:yVal>
            <c:numRef>
              <c:f>'Pto 2 (6,3)'!$D$29:$D$93</c:f>
              <c:numCache>
                <c:formatCode>General</c:formatCode>
                <c:ptCount val="65"/>
                <c:pt idx="0">
                  <c:v>4.4318484119380309E-2</c:v>
                </c:pt>
                <c:pt idx="1">
                  <c:v>7.9154515829799071E-2</c:v>
                </c:pt>
                <c:pt idx="2">
                  <c:v>0.13582969233685377</c:v>
                </c:pt>
                <c:pt idx="3">
                  <c:v>0.22394530294842305</c:v>
                </c:pt>
                <c:pt idx="4">
                  <c:v>0.35474592846230241</c:v>
                </c:pt>
                <c:pt idx="5">
                  <c:v>0.53990966513185945</c:v>
                </c:pt>
                <c:pt idx="6">
                  <c:v>0.78950158300890783</c:v>
                </c:pt>
                <c:pt idx="7">
                  <c:v>1.1092083467945058</c:v>
                </c:pt>
                <c:pt idx="8">
                  <c:v>1.4972746563573807</c:v>
                </c:pt>
                <c:pt idx="9">
                  <c:v>1.941860549832044</c:v>
                </c:pt>
                <c:pt idx="10">
                  <c:v>2.4197072451913346</c:v>
                </c:pt>
                <c:pt idx="11">
                  <c:v>2.8969155276147229</c:v>
                </c:pt>
                <c:pt idx="12">
                  <c:v>3.3322460289178975</c:v>
                </c:pt>
                <c:pt idx="13">
                  <c:v>3.6827014030331546</c:v>
                </c:pt>
                <c:pt idx="14">
                  <c:v>3.9104269397545135</c:v>
                </c:pt>
                <c:pt idx="15">
                  <c:v>3.9894228040143269</c:v>
                </c:pt>
                <c:pt idx="16">
                  <c:v>3.9104269397546108</c:v>
                </c:pt>
                <c:pt idx="17">
                  <c:v>3.6827014030333372</c:v>
                </c:pt>
                <c:pt idx="18">
                  <c:v>3.3322460289181466</c:v>
                </c:pt>
                <c:pt idx="19">
                  <c:v>2.8969155276150111</c:v>
                </c:pt>
                <c:pt idx="20">
                  <c:v>2.4197072451916353</c:v>
                </c:pt>
                <c:pt idx="21">
                  <c:v>1.9418605498323338</c:v>
                </c:pt>
                <c:pt idx="22">
                  <c:v>1.4972746563576413</c:v>
                </c:pt>
                <c:pt idx="23">
                  <c:v>1.1092083467947265</c:v>
                </c:pt>
                <c:pt idx="24">
                  <c:v>0.78950158300908446</c:v>
                </c:pt>
                <c:pt idx="25">
                  <c:v>0.53990966513199368</c:v>
                </c:pt>
                <c:pt idx="26">
                  <c:v>0.35474592846239944</c:v>
                </c:pt>
                <c:pt idx="27">
                  <c:v>0.22394530294848985</c:v>
                </c:pt>
                <c:pt idx="28">
                  <c:v>0.13582969233689768</c:v>
                </c:pt>
                <c:pt idx="29">
                  <c:v>7.9154515829826633E-2</c:v>
                </c:pt>
                <c:pt idx="30">
                  <c:v>4.4318484119396838E-2</c:v>
                </c:pt>
                <c:pt idx="31">
                  <c:v>2.3840882014658376E-2</c:v>
                </c:pt>
                <c:pt idx="32">
                  <c:v>1.2322191684735834E-2</c:v>
                </c:pt>
                <c:pt idx="33">
                  <c:v>6.1190193011407849E-3</c:v>
                </c:pt>
                <c:pt idx="34">
                  <c:v>2.9194692579161893E-3</c:v>
                </c:pt>
                <c:pt idx="35">
                  <c:v>1.3383022576496427E-3</c:v>
                </c:pt>
                <c:pt idx="36">
                  <c:v>5.8943067756577437E-4</c:v>
                </c:pt>
                <c:pt idx="37">
                  <c:v>2.4942471290070677E-4</c:v>
                </c:pt>
                <c:pt idx="38">
                  <c:v>1.0140852065494218E-4</c:v>
                </c:pt>
                <c:pt idx="39">
                  <c:v>3.9612990910351995E-5</c:v>
                </c:pt>
                <c:pt idx="40">
                  <c:v>1.4867195147355522E-5</c:v>
                </c:pt>
                <c:pt idx="41">
                  <c:v>5.3610353447024413E-6</c:v>
                </c:pt>
                <c:pt idx="42">
                  <c:v>1.8573618445570712E-6</c:v>
                </c:pt>
                <c:pt idx="43">
                  <c:v>6.1826205001721272E-7</c:v>
                </c:pt>
                <c:pt idx="44">
                  <c:v>1.9773196406265957E-7</c:v>
                </c:pt>
                <c:pt idx="45">
                  <c:v>6.0758828498302144E-8</c:v>
                </c:pt>
                <c:pt idx="46">
                  <c:v>1.7937839079662463E-8</c:v>
                </c:pt>
                <c:pt idx="47">
                  <c:v>5.0881402816515283E-9</c:v>
                </c:pt>
                <c:pt idx="48">
                  <c:v>1.3866799941671696E-9</c:v>
                </c:pt>
                <c:pt idx="49">
                  <c:v>3.6309615017969091E-10</c:v>
                </c:pt>
                <c:pt idx="50">
                  <c:v>9.1347204083780938E-11</c:v>
                </c:pt>
                <c:pt idx="51">
                  <c:v>2.2079899631405754E-11</c:v>
                </c:pt>
                <c:pt idx="52">
                  <c:v>5.1277536368050248E-12</c:v>
                </c:pt>
                <c:pt idx="53">
                  <c:v>1.1441564901820841E-12</c:v>
                </c:pt>
                <c:pt idx="54">
                  <c:v>2.4528552857007982E-13</c:v>
                </c:pt>
                <c:pt idx="55">
                  <c:v>5.0522710835462977E-14</c:v>
                </c:pt>
                <c:pt idx="56">
                  <c:v>9.9983787485165755E-15</c:v>
                </c:pt>
                <c:pt idx="57">
                  <c:v>1.9010815379118136E-15</c:v>
                </c:pt>
                <c:pt idx="58">
                  <c:v>3.4729627485735371E-16</c:v>
                </c:pt>
                <c:pt idx="59">
                  <c:v>6.0957581295758456E-17</c:v>
                </c:pt>
                <c:pt idx="60">
                  <c:v>1.0279773571692434E-17</c:v>
                </c:pt>
                <c:pt idx="61">
                  <c:v>1.66558803238387E-18</c:v>
                </c:pt>
                <c:pt idx="62">
                  <c:v>2.5928647011067822E-19</c:v>
                </c:pt>
                <c:pt idx="63">
                  <c:v>3.8781119317568809E-20</c:v>
                </c:pt>
                <c:pt idx="64">
                  <c:v>5.5730000227355404E-21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B21-4697-9461-8801DDF9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059599"/>
        <c:axId val="531048367"/>
      </c:scatterChart>
      <c:valAx>
        <c:axId val="818934799"/>
        <c:scaling>
          <c:orientation val="minMax"/>
          <c:min val="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61679"/>
        <c:crosses val="autoZero"/>
        <c:crossBetween val="midCat"/>
      </c:valAx>
      <c:valAx>
        <c:axId val="53106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8934799"/>
        <c:crosses val="autoZero"/>
        <c:crossBetween val="midCat"/>
      </c:valAx>
      <c:valAx>
        <c:axId val="53104836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59599"/>
        <c:crosses val="max"/>
        <c:crossBetween val="midCat"/>
      </c:valAx>
      <c:valAx>
        <c:axId val="531059599"/>
        <c:scaling>
          <c:orientation val="minMax"/>
        </c:scaling>
        <c:delete val="1"/>
        <c:axPos val="b"/>
        <c:numFmt formatCode="_(* #,##0_);_(* \(#,##0\);_(* &quot;-&quot;_);_(@_)" sourceLinked="1"/>
        <c:majorTickMark val="out"/>
        <c:minorTickMark val="none"/>
        <c:tickLblPos val="nextTo"/>
        <c:crossAx val="531048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10978840032406"/>
          <c:y val="0.32377798098370808"/>
          <c:w val="0.22121078615173104"/>
          <c:h val="0.43408282043879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69837468217055E-2"/>
          <c:y val="3.4770116515979568E-2"/>
          <c:w val="0.72436398575178107"/>
          <c:h val="0.89190202244103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'Pto 2 (8,8)'!$F$16</c:f>
              <c:strCache>
                <c:ptCount val="1"/>
                <c:pt idx="0">
                  <c:v>Limite inferior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2 (8,8)'!$F$17:$F$21</c:f>
              <c:numCache>
                <c:formatCode>General</c:formatCode>
                <c:ptCount val="5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</c:numCache>
            </c:numRef>
          </c:xVal>
          <c:yVal>
            <c:numRef>
              <c:f>'Pto 2 (8,8)'!$B$17:$B$21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36-47D0-BB33-FCBF30061E20}"/>
            </c:ext>
          </c:extLst>
        </c:ser>
        <c:ser>
          <c:idx val="1"/>
          <c:order val="1"/>
          <c:tx>
            <c:strRef>
              <c:f>'Pto 2 (8,8)'!$E$16</c:f>
              <c:strCache>
                <c:ptCount val="1"/>
                <c:pt idx="0">
                  <c:v>Limite superior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2 (8,8)'!$E$17:$E$21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xVal>
          <c:yVal>
            <c:numRef>
              <c:f>'Pto 2 (8,8)'!$B$17:$B$21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36-47D0-BB33-FCBF30061E20}"/>
            </c:ext>
          </c:extLst>
        </c:ser>
        <c:ser>
          <c:idx val="2"/>
          <c:order val="3"/>
          <c:tx>
            <c:strRef>
              <c:f>'Pto 2 (8,8)'!$D$16</c:f>
              <c:strCache>
                <c:ptCount val="1"/>
                <c:pt idx="0">
                  <c:v>Promedio Medida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0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'Pto 2 (8,8)'!$C$19</c:f>
                <c:numCache>
                  <c:formatCode>General</c:formatCode>
                  <c:ptCount val="1"/>
                  <c:pt idx="0">
                    <c:v>0.25</c:v>
                  </c:pt>
                </c:numCache>
              </c:numRef>
            </c:plus>
            <c:minus>
              <c:numRef>
                <c:f>'Pto 2 (8,8)'!$C$19</c:f>
                <c:numCache>
                  <c:formatCode>General</c:formatCode>
                  <c:ptCount val="1"/>
                  <c:pt idx="0">
                    <c:v>0.25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'Pto 2 (8,8)'!$D$19</c:f>
              <c:numCache>
                <c:formatCode>General</c:formatCode>
                <c:ptCount val="1"/>
                <c:pt idx="0">
                  <c:v>8.8000000000000007</c:v>
                </c:pt>
              </c:numCache>
            </c:numRef>
          </c:xVal>
          <c:yVal>
            <c:numRef>
              <c:f>'Pto 2 (8,8)'!$B$19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36-47D0-BB33-FCBF30061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34799"/>
        <c:axId val="531061679"/>
      </c:scatterChart>
      <c:scatterChart>
        <c:scatterStyle val="smoothMarker"/>
        <c:varyColors val="0"/>
        <c:ser>
          <c:idx val="4"/>
          <c:order val="2"/>
          <c:tx>
            <c:strRef>
              <c:f>'Pto 2 (8,8)'!$G$16</c:f>
              <c:strCache>
                <c:ptCount val="1"/>
                <c:pt idx="0">
                  <c:v>Limite superior aceptación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'Pto 2 (8,8)'!$G$17:$G$21</c:f>
              <c:numCache>
                <c:formatCode>General</c:formatCode>
                <c:ptCount val="5"/>
                <c:pt idx="0">
                  <c:v>8.5</c:v>
                </c:pt>
                <c:pt idx="1">
                  <c:v>8.5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</c:numCache>
            </c:numRef>
          </c:xVal>
          <c:yVal>
            <c:numRef>
              <c:f>'Pto 2 (8,8)'!$B$17:$B$21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936-47D0-BB33-FCBF30061E20}"/>
            </c:ext>
          </c:extLst>
        </c:ser>
        <c:ser>
          <c:idx val="5"/>
          <c:order val="4"/>
          <c:tx>
            <c:strRef>
              <c:f>'Pto 2 (8,8)'!$H$16</c:f>
              <c:strCache>
                <c:ptCount val="1"/>
                <c:pt idx="0">
                  <c:v>Limite inferior Aceptación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'Pto 2 (8,8)'!$H$17:$H$21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xVal>
          <c:yVal>
            <c:numRef>
              <c:f>'Pto 2 (8,8)'!$B$17:$B$21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936-47D0-BB33-FCBF30061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34799"/>
        <c:axId val="531061679"/>
      </c:scatterChart>
      <c:scatterChart>
        <c:scatterStyle val="smoothMarker"/>
        <c:varyColors val="0"/>
        <c:ser>
          <c:idx val="3"/>
          <c:order val="5"/>
          <c:tx>
            <c:strRef>
              <c:f>'Pto 2 (8,8)'!$D$28</c:f>
              <c:strCache>
                <c:ptCount val="1"/>
                <c:pt idx="0">
                  <c:v>P(Xi)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'Pto 2 (8,8)'!$C$29:$C$93</c:f>
              <c:numCache>
                <c:formatCode>_(* #,##0_);_(* \(#,##0\);_(* "-"_);_(@_)</c:formatCode>
                <c:ptCount val="65"/>
                <c:pt idx="0">
                  <c:v>8.0500000000000007</c:v>
                </c:pt>
                <c:pt idx="1">
                  <c:v>8.07</c:v>
                </c:pt>
                <c:pt idx="2">
                  <c:v>8.09</c:v>
                </c:pt>
                <c:pt idx="3">
                  <c:v>8.11</c:v>
                </c:pt>
                <c:pt idx="4">
                  <c:v>8.129999999999999</c:v>
                </c:pt>
                <c:pt idx="5">
                  <c:v>8.1499999999999986</c:v>
                </c:pt>
                <c:pt idx="6">
                  <c:v>8.1699999999999982</c:v>
                </c:pt>
                <c:pt idx="7">
                  <c:v>8.1899999999999977</c:v>
                </c:pt>
                <c:pt idx="8">
                  <c:v>8.2099999999999973</c:v>
                </c:pt>
                <c:pt idx="9">
                  <c:v>8.2299999999999969</c:v>
                </c:pt>
                <c:pt idx="10">
                  <c:v>8.2499999999999964</c:v>
                </c:pt>
                <c:pt idx="11">
                  <c:v>8.269999999999996</c:v>
                </c:pt>
                <c:pt idx="12">
                  <c:v>8.2899999999999956</c:v>
                </c:pt>
                <c:pt idx="13">
                  <c:v>8.3099999999999952</c:v>
                </c:pt>
                <c:pt idx="14">
                  <c:v>8.3299999999999947</c:v>
                </c:pt>
                <c:pt idx="15">
                  <c:v>8.3499999999999943</c:v>
                </c:pt>
                <c:pt idx="16">
                  <c:v>8.3699999999999939</c:v>
                </c:pt>
                <c:pt idx="17">
                  <c:v>8.3899999999999935</c:v>
                </c:pt>
                <c:pt idx="18">
                  <c:v>8.409999999999993</c:v>
                </c:pt>
                <c:pt idx="19">
                  <c:v>8.4299999999999926</c:v>
                </c:pt>
                <c:pt idx="20">
                  <c:v>8.4499999999999922</c:v>
                </c:pt>
                <c:pt idx="21">
                  <c:v>8.4699999999999918</c:v>
                </c:pt>
                <c:pt idx="22">
                  <c:v>8.4899999999999913</c:v>
                </c:pt>
                <c:pt idx="23">
                  <c:v>8.5099999999999909</c:v>
                </c:pt>
                <c:pt idx="24">
                  <c:v>8.5299999999999905</c:v>
                </c:pt>
                <c:pt idx="25">
                  <c:v>8.5499999999999901</c:v>
                </c:pt>
                <c:pt idx="26">
                  <c:v>8.5699999999999896</c:v>
                </c:pt>
                <c:pt idx="27">
                  <c:v>8.5899999999999892</c:v>
                </c:pt>
                <c:pt idx="28">
                  <c:v>8.6099999999999888</c:v>
                </c:pt>
                <c:pt idx="29">
                  <c:v>8.6299999999999883</c:v>
                </c:pt>
                <c:pt idx="30">
                  <c:v>8.6499999999999879</c:v>
                </c:pt>
                <c:pt idx="31">
                  <c:v>8.6699999999999875</c:v>
                </c:pt>
                <c:pt idx="32">
                  <c:v>8.6899999999999871</c:v>
                </c:pt>
                <c:pt idx="33">
                  <c:v>8.7099999999999866</c:v>
                </c:pt>
                <c:pt idx="34">
                  <c:v>8.7299999999999862</c:v>
                </c:pt>
                <c:pt idx="35">
                  <c:v>8.7499999999999858</c:v>
                </c:pt>
                <c:pt idx="36">
                  <c:v>8.7699999999999854</c:v>
                </c:pt>
                <c:pt idx="37">
                  <c:v>8.7899999999999849</c:v>
                </c:pt>
                <c:pt idx="38">
                  <c:v>8.8099999999999845</c:v>
                </c:pt>
                <c:pt idx="39">
                  <c:v>8.8299999999999841</c:v>
                </c:pt>
                <c:pt idx="40">
                  <c:v>8.8499999999999837</c:v>
                </c:pt>
                <c:pt idx="41">
                  <c:v>8.8699999999999832</c:v>
                </c:pt>
                <c:pt idx="42">
                  <c:v>8.8899999999999828</c:v>
                </c:pt>
                <c:pt idx="43">
                  <c:v>8.9099999999999824</c:v>
                </c:pt>
                <c:pt idx="44">
                  <c:v>8.929999999999982</c:v>
                </c:pt>
                <c:pt idx="45">
                  <c:v>8.9499999999999815</c:v>
                </c:pt>
                <c:pt idx="46">
                  <c:v>8.9699999999999811</c:v>
                </c:pt>
                <c:pt idx="47">
                  <c:v>8.9899999999999807</c:v>
                </c:pt>
                <c:pt idx="48">
                  <c:v>9.0099999999999802</c:v>
                </c:pt>
                <c:pt idx="49">
                  <c:v>9.0299999999999798</c:v>
                </c:pt>
                <c:pt idx="50">
                  <c:v>9.0499999999999794</c:v>
                </c:pt>
                <c:pt idx="51">
                  <c:v>9.069999999999979</c:v>
                </c:pt>
                <c:pt idx="52">
                  <c:v>9.0899999999999785</c:v>
                </c:pt>
                <c:pt idx="53">
                  <c:v>9.1099999999999781</c:v>
                </c:pt>
                <c:pt idx="54">
                  <c:v>9.1299999999999777</c:v>
                </c:pt>
                <c:pt idx="55">
                  <c:v>9.1499999999999773</c:v>
                </c:pt>
                <c:pt idx="56">
                  <c:v>9.1699999999999768</c:v>
                </c:pt>
                <c:pt idx="57">
                  <c:v>9.1899999999999764</c:v>
                </c:pt>
                <c:pt idx="58">
                  <c:v>9.209999999999976</c:v>
                </c:pt>
                <c:pt idx="59">
                  <c:v>9.2299999999999756</c:v>
                </c:pt>
                <c:pt idx="60">
                  <c:v>9.2499999999999751</c:v>
                </c:pt>
                <c:pt idx="61">
                  <c:v>9.2699999999999747</c:v>
                </c:pt>
                <c:pt idx="62">
                  <c:v>9.2899999999999743</c:v>
                </c:pt>
                <c:pt idx="63">
                  <c:v>9.3099999999999739</c:v>
                </c:pt>
                <c:pt idx="64">
                  <c:v>9.3299999999999734</c:v>
                </c:pt>
              </c:numCache>
            </c:numRef>
          </c:xVal>
          <c:yVal>
            <c:numRef>
              <c:f>'Pto 2 (8,8)'!$D$29:$D$93</c:f>
              <c:numCache>
                <c:formatCode>General</c:formatCode>
                <c:ptCount val="65"/>
                <c:pt idx="0">
                  <c:v>1.772739364775203E-2</c:v>
                </c:pt>
                <c:pt idx="1">
                  <c:v>2.2463934383963755E-2</c:v>
                </c:pt>
                <c:pt idx="2">
                  <c:v>2.8284419544077517E-2</c:v>
                </c:pt>
                <c:pt idx="3">
                  <c:v>3.5385817592948406E-2</c:v>
                </c:pt>
                <c:pt idx="4">
                  <c:v>4.3987746517621509E-2</c:v>
                </c:pt>
                <c:pt idx="5">
                  <c:v>5.4331876934741272E-2</c:v>
                </c:pt>
                <c:pt idx="6">
                  <c:v>6.6680403349522507E-2</c:v>
                </c:pt>
                <c:pt idx="7">
                  <c:v>8.1313422952900963E-2</c:v>
                </c:pt>
                <c:pt idx="8">
                  <c:v>9.8525077225526836E-2</c:v>
                </c:pt>
                <c:pt idx="9">
                  <c:v>0.11861833938936095</c:v>
                </c:pt>
                <c:pt idx="10">
                  <c:v>0.1418983713849204</c:v>
                </c:pt>
                <c:pt idx="11">
                  <c:v>0.16866442784707458</c:v>
                </c:pt>
                <c:pt idx="12">
                  <c:v>0.19920035094027477</c:v>
                </c:pt>
                <c:pt idx="13">
                  <c:v>0.23376377733379569</c:v>
                </c:pt>
                <c:pt idx="14">
                  <c:v>0.27257426440416604</c:v>
                </c:pt>
                <c:pt idx="15">
                  <c:v>0.31580063320356205</c:v>
                </c:pt>
                <c:pt idx="16">
                  <c:v>0.36354791606511438</c:v>
                </c:pt>
                <c:pt idx="17">
                  <c:v>0.41584438131503709</c:v>
                </c:pt>
                <c:pt idx="18">
                  <c:v>0.47262918023830647</c:v>
                </c:pt>
                <c:pt idx="19">
                  <c:v>0.5337412158039837</c:v>
                </c:pt>
                <c:pt idx="20">
                  <c:v>0.59890986254295087</c:v>
                </c:pt>
                <c:pt idx="21">
                  <c:v>0.66774816696682371</c:v>
                </c:pt>
                <c:pt idx="22">
                  <c:v>0.73974912385318681</c:v>
                </c:pt>
                <c:pt idx="23">
                  <c:v>0.81428555316300066</c:v>
                </c:pt>
                <c:pt idx="24">
                  <c:v>0.89061399500700522</c:v>
                </c:pt>
                <c:pt idx="25">
                  <c:v>0.96788289807653216</c:v>
                </c:pt>
                <c:pt idx="26">
                  <c:v>1.04514520499817</c:v>
                </c:pt>
                <c:pt idx="27">
                  <c:v>1.1213752433584387</c:v>
                </c:pt>
                <c:pt idx="28">
                  <c:v>1.1954896231037677</c:v>
                </c:pt>
                <c:pt idx="29">
                  <c:v>1.2663716308435287</c:v>
                </c:pt>
                <c:pt idx="30">
                  <c:v>1.3328984115671576</c:v>
                </c:pt>
                <c:pt idx="31">
                  <c:v>1.3939700510358597</c:v>
                </c:pt>
                <c:pt idx="32">
                  <c:v>1.4485395296523342</c:v>
                </c:pt>
                <c:pt idx="33">
                  <c:v>1.4956424214924833</c:v>
                </c:pt>
                <c:pt idx="34">
                  <c:v>1.5344251686138892</c:v>
                </c:pt>
                <c:pt idx="35">
                  <c:v>1.5641707759018049</c:v>
                </c:pt>
                <c:pt idx="36">
                  <c:v>1.5843208471746126</c:v>
                </c:pt>
                <c:pt idx="37">
                  <c:v>1.5944930168184159</c:v>
                </c:pt>
                <c:pt idx="38">
                  <c:v>1.5944930168184241</c:v>
                </c:pt>
                <c:pt idx="39">
                  <c:v>1.5843208471746371</c:v>
                </c:pt>
                <c:pt idx="40">
                  <c:v>1.5641707759018451</c:v>
                </c:pt>
                <c:pt idx="41">
                  <c:v>1.5344251686139441</c:v>
                </c:pt>
                <c:pt idx="42">
                  <c:v>1.4956424214925521</c:v>
                </c:pt>
                <c:pt idx="43">
                  <c:v>1.4485395296524157</c:v>
                </c:pt>
                <c:pt idx="44">
                  <c:v>1.3939700510359523</c:v>
                </c:pt>
                <c:pt idx="45">
                  <c:v>1.33289841156726</c:v>
                </c:pt>
                <c:pt idx="46">
                  <c:v>1.2663716308436388</c:v>
                </c:pt>
                <c:pt idx="47">
                  <c:v>1.1954896231038838</c:v>
                </c:pt>
                <c:pt idx="48">
                  <c:v>1.1213752433585595</c:v>
                </c:pt>
                <c:pt idx="49">
                  <c:v>1.045145204998293</c:v>
                </c:pt>
                <c:pt idx="50">
                  <c:v>0.96788289807665606</c:v>
                </c:pt>
                <c:pt idx="51">
                  <c:v>0.89061399500712812</c:v>
                </c:pt>
                <c:pt idx="52">
                  <c:v>0.81428555316312157</c:v>
                </c:pt>
                <c:pt idx="53">
                  <c:v>0.73974912385330405</c:v>
                </c:pt>
                <c:pt idx="54">
                  <c:v>0.66774816696693651</c:v>
                </c:pt>
                <c:pt idx="55">
                  <c:v>0.59890986254305811</c:v>
                </c:pt>
                <c:pt idx="56">
                  <c:v>0.53374121580408462</c:v>
                </c:pt>
                <c:pt idx="57">
                  <c:v>0.47262918023840073</c:v>
                </c:pt>
                <c:pt idx="58">
                  <c:v>0.41584438131512436</c:v>
                </c:pt>
                <c:pt idx="59">
                  <c:v>0.36354791606519438</c:v>
                </c:pt>
                <c:pt idx="60">
                  <c:v>0.31580063320363483</c:v>
                </c:pt>
                <c:pt idx="61">
                  <c:v>0.27257426440423155</c:v>
                </c:pt>
                <c:pt idx="62">
                  <c:v>0.23376377733385431</c:v>
                </c:pt>
                <c:pt idx="63">
                  <c:v>0.1992003509403267</c:v>
                </c:pt>
                <c:pt idx="64">
                  <c:v>0.16866442784712032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936-47D0-BB33-FCBF30061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059599"/>
        <c:axId val="531048367"/>
      </c:scatterChart>
      <c:valAx>
        <c:axId val="818934799"/>
        <c:scaling>
          <c:orientation val="minMax"/>
          <c:min val="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61679"/>
        <c:crosses val="autoZero"/>
        <c:crossBetween val="midCat"/>
      </c:valAx>
      <c:valAx>
        <c:axId val="53106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8934799"/>
        <c:crosses val="autoZero"/>
        <c:crossBetween val="midCat"/>
      </c:valAx>
      <c:valAx>
        <c:axId val="53104836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59599"/>
        <c:crosses val="max"/>
        <c:crossBetween val="midCat"/>
      </c:valAx>
      <c:valAx>
        <c:axId val="531059599"/>
        <c:scaling>
          <c:orientation val="minMax"/>
        </c:scaling>
        <c:delete val="1"/>
        <c:axPos val="b"/>
        <c:numFmt formatCode="_(* #,##0_);_(* \(#,##0\);_(* &quot;-&quot;_);_(@_)" sourceLinked="1"/>
        <c:majorTickMark val="out"/>
        <c:minorTickMark val="none"/>
        <c:tickLblPos val="nextTo"/>
        <c:crossAx val="531048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10978840032406"/>
          <c:y val="0.32377798098370808"/>
          <c:w val="0.22121078615173104"/>
          <c:h val="0.43408282043879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69837468217055E-2"/>
          <c:y val="3.4770116515979568E-2"/>
          <c:w val="0.72436398575178107"/>
          <c:h val="0.89190202244103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'Pto 2 (7,4)'!$F$16</c:f>
              <c:strCache>
                <c:ptCount val="1"/>
                <c:pt idx="0">
                  <c:v>Limite inferior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2 (7,4)'!$F$17:$F$21</c:f>
              <c:numCache>
                <c:formatCode>General</c:formatCode>
                <c:ptCount val="5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</c:numCache>
            </c:numRef>
          </c:xVal>
          <c:yVal>
            <c:numRef>
              <c:f>'Pto 2 (7,4)'!$B$17:$B$21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A5-4F10-8AC6-C1E7F3A16E08}"/>
            </c:ext>
          </c:extLst>
        </c:ser>
        <c:ser>
          <c:idx val="1"/>
          <c:order val="1"/>
          <c:tx>
            <c:strRef>
              <c:f>'Pto 2 (7,4)'!$E$16</c:f>
              <c:strCache>
                <c:ptCount val="1"/>
                <c:pt idx="0">
                  <c:v>Limite superior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2 (7,4)'!$E$17:$E$21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xVal>
          <c:yVal>
            <c:numRef>
              <c:f>'Pto 2 (7,4)'!$B$17:$B$21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A5-4F10-8AC6-C1E7F3A16E08}"/>
            </c:ext>
          </c:extLst>
        </c:ser>
        <c:ser>
          <c:idx val="2"/>
          <c:order val="3"/>
          <c:tx>
            <c:strRef>
              <c:f>'Pto 2 (7,4)'!$D$16</c:f>
              <c:strCache>
                <c:ptCount val="1"/>
                <c:pt idx="0">
                  <c:v>Promedio Medida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0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'Pto 2 (7,4)'!$C$19</c:f>
                <c:numCache>
                  <c:formatCode>General</c:formatCode>
                  <c:ptCount val="1"/>
                  <c:pt idx="0">
                    <c:v>0.17499999999999999</c:v>
                  </c:pt>
                </c:numCache>
              </c:numRef>
            </c:plus>
            <c:minus>
              <c:numRef>
                <c:f>'Pto 2 (7,4)'!$C$19</c:f>
                <c:numCache>
                  <c:formatCode>General</c:formatCode>
                  <c:ptCount val="1"/>
                  <c:pt idx="0">
                    <c:v>0.17499999999999999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'Pto 2 (7,4)'!$D$19</c:f>
              <c:numCache>
                <c:formatCode>General</c:formatCode>
                <c:ptCount val="1"/>
                <c:pt idx="0">
                  <c:v>7.4</c:v>
                </c:pt>
              </c:numCache>
            </c:numRef>
          </c:xVal>
          <c:yVal>
            <c:numRef>
              <c:f>'Pto 2 (7,4)'!$B$19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A5-4F10-8AC6-C1E7F3A16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34799"/>
        <c:axId val="531061679"/>
      </c:scatterChart>
      <c:scatterChart>
        <c:scatterStyle val="smoothMarker"/>
        <c:varyColors val="0"/>
        <c:ser>
          <c:idx val="4"/>
          <c:order val="2"/>
          <c:tx>
            <c:strRef>
              <c:f>'Pto 2 (7,4)'!$G$16</c:f>
              <c:strCache>
                <c:ptCount val="1"/>
                <c:pt idx="0">
                  <c:v>Limite superior aceptación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'Pto 2 (7,4)'!$G$17:$G$21</c:f>
              <c:numCache>
                <c:formatCode>General</c:formatCode>
                <c:ptCount val="5"/>
                <c:pt idx="0">
                  <c:v>8.65</c:v>
                </c:pt>
                <c:pt idx="1">
                  <c:v>8.65</c:v>
                </c:pt>
                <c:pt idx="2">
                  <c:v>8.65</c:v>
                </c:pt>
                <c:pt idx="3">
                  <c:v>8.65</c:v>
                </c:pt>
                <c:pt idx="4">
                  <c:v>8.65</c:v>
                </c:pt>
              </c:numCache>
            </c:numRef>
          </c:xVal>
          <c:yVal>
            <c:numRef>
              <c:f>'Pto 2 (7,4)'!$B$17:$B$21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6A5-4F10-8AC6-C1E7F3A16E08}"/>
            </c:ext>
          </c:extLst>
        </c:ser>
        <c:ser>
          <c:idx val="5"/>
          <c:order val="4"/>
          <c:tx>
            <c:strRef>
              <c:f>'Pto 2 (7,4)'!$H$16</c:f>
              <c:strCache>
                <c:ptCount val="1"/>
                <c:pt idx="0">
                  <c:v>Limite inferior Aceptación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'Pto 2 (7,4)'!$H$17:$H$21</c:f>
              <c:numCache>
                <c:formatCode>General</c:formatCode>
                <c:ptCount val="5"/>
                <c:pt idx="0">
                  <c:v>6.85</c:v>
                </c:pt>
                <c:pt idx="1">
                  <c:v>6.85</c:v>
                </c:pt>
                <c:pt idx="2">
                  <c:v>6.85</c:v>
                </c:pt>
                <c:pt idx="3">
                  <c:v>6.85</c:v>
                </c:pt>
                <c:pt idx="4">
                  <c:v>6.85</c:v>
                </c:pt>
              </c:numCache>
            </c:numRef>
          </c:xVal>
          <c:yVal>
            <c:numRef>
              <c:f>'Pto 2 (7,4)'!$B$17:$B$21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6A5-4F10-8AC6-C1E7F3A16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34799"/>
        <c:axId val="531061679"/>
      </c:scatterChart>
      <c:scatterChart>
        <c:scatterStyle val="smoothMarker"/>
        <c:varyColors val="0"/>
        <c:ser>
          <c:idx val="3"/>
          <c:order val="5"/>
          <c:tx>
            <c:strRef>
              <c:f>'Pto 2 (7,4)'!$D$28</c:f>
              <c:strCache>
                <c:ptCount val="1"/>
                <c:pt idx="0">
                  <c:v>P(Xi)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'Pto 2 (7,4)'!$C$29:$C$93</c:f>
              <c:numCache>
                <c:formatCode>_(* #,##0_);_(* \(#,##0\);_(* "-"_);_(@_)</c:formatCode>
                <c:ptCount val="65"/>
                <c:pt idx="0">
                  <c:v>6.875</c:v>
                </c:pt>
                <c:pt idx="1">
                  <c:v>6.8949999999999996</c:v>
                </c:pt>
                <c:pt idx="2">
                  <c:v>6.9149999999999991</c:v>
                </c:pt>
                <c:pt idx="3">
                  <c:v>6.9349999999999987</c:v>
                </c:pt>
                <c:pt idx="4">
                  <c:v>6.9549999999999983</c:v>
                </c:pt>
                <c:pt idx="5">
                  <c:v>6.9749999999999979</c:v>
                </c:pt>
                <c:pt idx="6">
                  <c:v>6.9949999999999974</c:v>
                </c:pt>
                <c:pt idx="7">
                  <c:v>7.014999999999997</c:v>
                </c:pt>
                <c:pt idx="8">
                  <c:v>7.0349999999999966</c:v>
                </c:pt>
                <c:pt idx="9">
                  <c:v>7.0549999999999962</c:v>
                </c:pt>
                <c:pt idx="10">
                  <c:v>7.0749999999999957</c:v>
                </c:pt>
                <c:pt idx="11">
                  <c:v>7.0949999999999953</c:v>
                </c:pt>
                <c:pt idx="12">
                  <c:v>7.1149999999999949</c:v>
                </c:pt>
                <c:pt idx="13">
                  <c:v>7.1349999999999945</c:v>
                </c:pt>
                <c:pt idx="14">
                  <c:v>7.154999999999994</c:v>
                </c:pt>
                <c:pt idx="15">
                  <c:v>7.1749999999999936</c:v>
                </c:pt>
                <c:pt idx="16">
                  <c:v>7.1949999999999932</c:v>
                </c:pt>
                <c:pt idx="17">
                  <c:v>7.2149999999999928</c:v>
                </c:pt>
                <c:pt idx="18">
                  <c:v>7.2349999999999923</c:v>
                </c:pt>
                <c:pt idx="19">
                  <c:v>7.2549999999999919</c:v>
                </c:pt>
                <c:pt idx="20">
                  <c:v>7.2749999999999915</c:v>
                </c:pt>
                <c:pt idx="21">
                  <c:v>7.294999999999991</c:v>
                </c:pt>
                <c:pt idx="22">
                  <c:v>7.3149999999999906</c:v>
                </c:pt>
                <c:pt idx="23">
                  <c:v>7.3349999999999902</c:v>
                </c:pt>
                <c:pt idx="24">
                  <c:v>7.3549999999999898</c:v>
                </c:pt>
                <c:pt idx="25">
                  <c:v>7.3749999999999893</c:v>
                </c:pt>
                <c:pt idx="26">
                  <c:v>7.3949999999999889</c:v>
                </c:pt>
                <c:pt idx="27">
                  <c:v>7.4149999999999885</c:v>
                </c:pt>
                <c:pt idx="28">
                  <c:v>7.4349999999999881</c:v>
                </c:pt>
                <c:pt idx="29">
                  <c:v>7.4549999999999876</c:v>
                </c:pt>
                <c:pt idx="30">
                  <c:v>7.4749999999999872</c:v>
                </c:pt>
                <c:pt idx="31">
                  <c:v>7.4949999999999868</c:v>
                </c:pt>
                <c:pt idx="32">
                  <c:v>7.5149999999999864</c:v>
                </c:pt>
                <c:pt idx="33">
                  <c:v>7.5349999999999859</c:v>
                </c:pt>
                <c:pt idx="34">
                  <c:v>7.5549999999999855</c:v>
                </c:pt>
                <c:pt idx="35">
                  <c:v>7.5749999999999851</c:v>
                </c:pt>
                <c:pt idx="36">
                  <c:v>7.5949999999999847</c:v>
                </c:pt>
                <c:pt idx="37">
                  <c:v>7.6149999999999842</c:v>
                </c:pt>
                <c:pt idx="38">
                  <c:v>7.6349999999999838</c:v>
                </c:pt>
                <c:pt idx="39">
                  <c:v>7.6549999999999834</c:v>
                </c:pt>
                <c:pt idx="40">
                  <c:v>7.6749999999999829</c:v>
                </c:pt>
                <c:pt idx="41">
                  <c:v>7.6949999999999825</c:v>
                </c:pt>
                <c:pt idx="42">
                  <c:v>7.7149999999999821</c:v>
                </c:pt>
                <c:pt idx="43">
                  <c:v>7.7349999999999817</c:v>
                </c:pt>
                <c:pt idx="44">
                  <c:v>7.7549999999999812</c:v>
                </c:pt>
                <c:pt idx="45">
                  <c:v>7.7749999999999808</c:v>
                </c:pt>
                <c:pt idx="46">
                  <c:v>7.7949999999999804</c:v>
                </c:pt>
                <c:pt idx="47">
                  <c:v>7.81499999999998</c:v>
                </c:pt>
                <c:pt idx="48">
                  <c:v>7.8349999999999795</c:v>
                </c:pt>
                <c:pt idx="49">
                  <c:v>7.8549999999999791</c:v>
                </c:pt>
                <c:pt idx="50">
                  <c:v>7.8749999999999787</c:v>
                </c:pt>
                <c:pt idx="51">
                  <c:v>7.8949999999999783</c:v>
                </c:pt>
                <c:pt idx="52">
                  <c:v>7.9149999999999778</c:v>
                </c:pt>
                <c:pt idx="53">
                  <c:v>7.9349999999999774</c:v>
                </c:pt>
                <c:pt idx="54">
                  <c:v>7.954999999999977</c:v>
                </c:pt>
                <c:pt idx="55">
                  <c:v>7.9749999999999766</c:v>
                </c:pt>
                <c:pt idx="56">
                  <c:v>7.9949999999999761</c:v>
                </c:pt>
                <c:pt idx="57">
                  <c:v>8.0149999999999757</c:v>
                </c:pt>
                <c:pt idx="58">
                  <c:v>8.0349999999999753</c:v>
                </c:pt>
                <c:pt idx="59">
                  <c:v>8.0549999999999748</c:v>
                </c:pt>
                <c:pt idx="60">
                  <c:v>8.0749999999999744</c:v>
                </c:pt>
                <c:pt idx="61">
                  <c:v>8.094999999999974</c:v>
                </c:pt>
                <c:pt idx="62">
                  <c:v>8.1149999999999736</c:v>
                </c:pt>
                <c:pt idx="63">
                  <c:v>8.1349999999999731</c:v>
                </c:pt>
                <c:pt idx="64">
                  <c:v>8.1549999999999727</c:v>
                </c:pt>
              </c:numCache>
            </c:numRef>
          </c:xVal>
          <c:yVal>
            <c:numRef>
              <c:f>'Pto 2 (7,4)'!$D$29:$D$93</c:f>
              <c:numCache>
                <c:formatCode>General</c:formatCode>
                <c:ptCount val="65"/>
                <c:pt idx="0">
                  <c:v>2.5324848068217009E-2</c:v>
                </c:pt>
                <c:pt idx="1">
                  <c:v>3.5449621696286501E-2</c:v>
                </c:pt>
                <c:pt idx="2">
                  <c:v>4.8978326678153133E-2</c:v>
                </c:pt>
                <c:pt idx="3">
                  <c:v>6.6791910252431988E-2</c:v>
                </c:pt>
                <c:pt idx="4">
                  <c:v>8.9902416982184929E-2</c:v>
                </c:pt>
                <c:pt idx="5">
                  <c:v>0.1194390810045111</c:v>
                </c:pt>
                <c:pt idx="6">
                  <c:v>0.15662068565876844</c:v>
                </c:pt>
                <c:pt idx="7">
                  <c:v>0.2027119591213139</c:v>
                </c:pt>
                <c:pt idx="8">
                  <c:v>0.25896269330203692</c:v>
                </c:pt>
                <c:pt idx="9">
                  <c:v>0.32652964623891439</c:v>
                </c:pt>
                <c:pt idx="10">
                  <c:v>0.40638307730908557</c:v>
                </c:pt>
                <c:pt idx="11">
                  <c:v>0.49920185881296814</c:v>
                </c:pt>
                <c:pt idx="12">
                  <c:v>0.60526331930121913</c:v>
                </c:pt>
                <c:pt idx="13">
                  <c:v>0.72433604741745972</c:v>
                </c:pt>
                <c:pt idx="14">
                  <c:v>0.85558551791849868</c:v>
                </c:pt>
                <c:pt idx="15">
                  <c:v>0.99750328160795143</c:v>
                </c:pt>
                <c:pt idx="16">
                  <c:v>1.1478703119994125</c:v>
                </c:pt>
                <c:pt idx="17">
                  <c:v>1.3037637341880997</c:v>
                </c:pt>
                <c:pt idx="18">
                  <c:v>1.4616135196489581</c:v>
                </c:pt>
                <c:pt idx="19">
                  <c:v>1.6173119253476211</c:v>
                </c:pt>
                <c:pt idx="20">
                  <c:v>1.7663737761088871</c:v>
                </c:pt>
                <c:pt idx="21">
                  <c:v>1.9041405879530804</c:v>
                </c:pt>
                <c:pt idx="22">
                  <c:v>2.0260165775169492</c:v>
                </c:pt>
                <c:pt idx="23">
                  <c:v>2.1277204173362199</c:v>
                </c:pt>
                <c:pt idx="24">
                  <c:v>2.2055337594086</c:v>
                </c:pt>
                <c:pt idx="25">
                  <c:v>2.2565265138871857</c:v>
                </c:pt>
                <c:pt idx="26">
                  <c:v>2.2787398859681001</c:v>
                </c:pt>
                <c:pt idx="27">
                  <c:v>2.2713112376728688</c:v>
                </c:pt>
                <c:pt idx="28">
                  <c:v>2.2345296798597793</c:v>
                </c:pt>
                <c:pt idx="29">
                  <c:v>2.1698174004461115</c:v>
                </c:pt>
                <c:pt idx="30">
                  <c:v>2.0796384098028304</c:v>
                </c:pt>
                <c:pt idx="31">
                  <c:v>1.967342865530737</c:v>
                </c:pt>
                <c:pt idx="32">
                  <c:v>1.8369606854501781</c:v>
                </c:pt>
                <c:pt idx="33">
                  <c:v>1.6929621589860924</c:v>
                </c:pt>
                <c:pt idx="34">
                  <c:v>1.5400053245119325</c:v>
                </c:pt>
                <c:pt idx="35">
                  <c:v>1.3826898543952257</c:v>
                </c:pt>
                <c:pt idx="36">
                  <c:v>1.2253352074797805</c:v>
                </c:pt>
                <c:pt idx="37">
                  <c:v>1.0717972307129218</c:v>
                </c:pt>
                <c:pt idx="38">
                  <c:v>0.92533274557696621</c:v>
                </c:pt>
                <c:pt idx="39">
                  <c:v>0.78851655187047442</c:v>
                </c:pt>
                <c:pt idx="40">
                  <c:v>0.66321032574899907</c:v>
                </c:pt>
                <c:pt idx="41">
                  <c:v>0.55057859947329013</c:v>
                </c:pt>
                <c:pt idx="42">
                  <c:v>0.45114376171947995</c:v>
                </c:pt>
                <c:pt idx="43">
                  <c:v>0.36487000989519297</c:v>
                </c:pt>
                <c:pt idx="44">
                  <c:v>0.29126544410038574</c:v>
                </c:pt>
                <c:pt idx="45">
                  <c:v>0.22949188823378697</c:v>
                </c:pt>
                <c:pt idx="46">
                  <c:v>0.17847331817951478</c:v>
                </c:pt>
                <c:pt idx="47">
                  <c:v>0.13699566954151005</c:v>
                </c:pt>
                <c:pt idx="48">
                  <c:v>0.10379297557295684</c:v>
                </c:pt>
                <c:pt idx="49">
                  <c:v>7.7616967049656552E-2</c:v>
                </c:pt>
                <c:pt idx="50">
                  <c:v>5.7289226190810449E-2</c:v>
                </c:pt>
                <c:pt idx="51">
                  <c:v>4.1736576872761957E-2</c:v>
                </c:pt>
                <c:pt idx="52">
                  <c:v>3.001153984514783E-2</c:v>
                </c:pt>
                <c:pt idx="53">
                  <c:v>2.1300378155703743E-2</c:v>
                </c:pt>
                <c:pt idx="54">
                  <c:v>1.4921549734704082E-2</c:v>
                </c:pt>
                <c:pt idx="55">
                  <c:v>1.0317349205871228E-2</c:v>
                </c:pt>
                <c:pt idx="56">
                  <c:v>7.0412523912777008E-3</c:v>
                </c:pt>
                <c:pt idx="57">
                  <c:v>4.7430671761766914E-3</c:v>
                </c:pt>
                <c:pt idx="58">
                  <c:v>3.1535245898040971E-3</c:v>
                </c:pt>
                <c:pt idx="59">
                  <c:v>2.0694776965218742E-3</c:v>
                </c:pt>
                <c:pt idx="60">
                  <c:v>1.3404569196210901E-3</c:v>
                </c:pt>
                <c:pt idx="61">
                  <c:v>8.5698368479622544E-4</c:v>
                </c:pt>
                <c:pt idx="62">
                  <c:v>5.4077901349789867E-4</c:v>
                </c:pt>
                <c:pt idx="63">
                  <c:v>3.368175300375902E-4</c:v>
                </c:pt>
                <c:pt idx="64">
                  <c:v>2.0706043715299567E-4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6A5-4F10-8AC6-C1E7F3A16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059599"/>
        <c:axId val="531048367"/>
      </c:scatterChart>
      <c:valAx>
        <c:axId val="818934799"/>
        <c:scaling>
          <c:orientation val="minMax"/>
          <c:min val="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61679"/>
        <c:crosses val="autoZero"/>
        <c:crossBetween val="midCat"/>
      </c:valAx>
      <c:valAx>
        <c:axId val="53106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8934799"/>
        <c:crosses val="autoZero"/>
        <c:crossBetween val="midCat"/>
      </c:valAx>
      <c:valAx>
        <c:axId val="53104836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59599"/>
        <c:crosses val="max"/>
        <c:crossBetween val="midCat"/>
      </c:valAx>
      <c:valAx>
        <c:axId val="531059599"/>
        <c:scaling>
          <c:orientation val="minMax"/>
        </c:scaling>
        <c:delete val="1"/>
        <c:axPos val="b"/>
        <c:numFmt formatCode="_(* #,##0_);_(* \(#,##0\);_(* &quot;-&quot;_);_(@_)" sourceLinked="1"/>
        <c:majorTickMark val="out"/>
        <c:minorTickMark val="none"/>
        <c:tickLblPos val="nextTo"/>
        <c:crossAx val="531048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10978840032406"/>
          <c:y val="0.32377798098370808"/>
          <c:w val="0.22121078615173104"/>
          <c:h val="0.43408282043879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69837468217055E-2"/>
          <c:y val="3.4770116515979568E-2"/>
          <c:w val="0.72436398575178107"/>
          <c:h val="0.89190202244103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'Pto 2 (9,1)'!$F$16</c:f>
              <c:strCache>
                <c:ptCount val="1"/>
                <c:pt idx="0">
                  <c:v>Limite inferior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2 (9,1)'!$F$17:$F$21</c:f>
              <c:numCache>
                <c:formatCode>General</c:formatCode>
                <c:ptCount val="5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</c:numCache>
            </c:numRef>
          </c:xVal>
          <c:yVal>
            <c:numRef>
              <c:f>'Pto 2 (9,1)'!$B$17:$B$21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1-4E42-B137-49E99ED589E6}"/>
            </c:ext>
          </c:extLst>
        </c:ser>
        <c:ser>
          <c:idx val="1"/>
          <c:order val="1"/>
          <c:tx>
            <c:strRef>
              <c:f>'Pto 2 (9,1)'!$E$16</c:f>
              <c:strCache>
                <c:ptCount val="1"/>
                <c:pt idx="0">
                  <c:v>Limite superior especificación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'Pto 2 (9,1)'!$E$17:$E$21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xVal>
          <c:yVal>
            <c:numRef>
              <c:f>'Pto 2 (9,1)'!$B$17:$B$21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1-4E42-B137-49E99ED589E6}"/>
            </c:ext>
          </c:extLst>
        </c:ser>
        <c:ser>
          <c:idx val="2"/>
          <c:order val="3"/>
          <c:tx>
            <c:strRef>
              <c:f>'Pto 2 (9,1)'!$D$16</c:f>
              <c:strCache>
                <c:ptCount val="1"/>
                <c:pt idx="0">
                  <c:v>Promedio Medida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0">
                <a:solidFill>
                  <a:schemeClr val="tx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'Pto 2 (9,1)'!$C$19</c:f>
                <c:numCache>
                  <c:formatCode>General</c:formatCode>
                  <c:ptCount val="1"/>
                  <c:pt idx="0">
                    <c:v>0.25</c:v>
                  </c:pt>
                </c:numCache>
              </c:numRef>
            </c:plus>
            <c:minus>
              <c:numRef>
                <c:f>'Pto 2 (9,1)'!$C$19</c:f>
                <c:numCache>
                  <c:formatCode>General</c:formatCode>
                  <c:ptCount val="1"/>
                  <c:pt idx="0">
                    <c:v>0.25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'Pto 2 (9,1)'!$D$19</c:f>
              <c:numCache>
                <c:formatCode>General</c:formatCode>
                <c:ptCount val="1"/>
                <c:pt idx="0">
                  <c:v>9.1</c:v>
                </c:pt>
              </c:numCache>
            </c:numRef>
          </c:xVal>
          <c:yVal>
            <c:numRef>
              <c:f>'Pto 2 (9,1)'!$B$19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1-4E42-B137-49E99ED58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34799"/>
        <c:axId val="531061679"/>
      </c:scatterChart>
      <c:scatterChart>
        <c:scatterStyle val="smoothMarker"/>
        <c:varyColors val="0"/>
        <c:ser>
          <c:idx val="4"/>
          <c:order val="2"/>
          <c:tx>
            <c:strRef>
              <c:f>'Pto 2 (9,1)'!$G$16</c:f>
              <c:strCache>
                <c:ptCount val="1"/>
                <c:pt idx="0">
                  <c:v>Limite superior aceptación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'Pto 2 (9,1)'!$G$17:$G$21</c:f>
              <c:numCache>
                <c:formatCode>General</c:formatCode>
                <c:ptCount val="5"/>
                <c:pt idx="0">
                  <c:v>8.5</c:v>
                </c:pt>
                <c:pt idx="1">
                  <c:v>8.5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</c:numCache>
            </c:numRef>
          </c:xVal>
          <c:yVal>
            <c:numRef>
              <c:f>'Pto 2 (9,1)'!$B$17:$B$21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B31-4E42-B137-49E99ED589E6}"/>
            </c:ext>
          </c:extLst>
        </c:ser>
        <c:ser>
          <c:idx val="5"/>
          <c:order val="4"/>
          <c:tx>
            <c:strRef>
              <c:f>'Pto 2 (9,1)'!$H$16</c:f>
              <c:strCache>
                <c:ptCount val="1"/>
                <c:pt idx="0">
                  <c:v>Limite inferior Aceptación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'Pto 2 (9,1)'!$H$17:$H$21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xVal>
          <c:yVal>
            <c:numRef>
              <c:f>'Pto 2 (9,1)'!$B$17:$B$21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B31-4E42-B137-49E99ED58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34799"/>
        <c:axId val="531061679"/>
      </c:scatterChart>
      <c:scatterChart>
        <c:scatterStyle val="smoothMarker"/>
        <c:varyColors val="0"/>
        <c:ser>
          <c:idx val="3"/>
          <c:order val="5"/>
          <c:tx>
            <c:strRef>
              <c:f>'Pto 2 (9,1)'!$D$28</c:f>
              <c:strCache>
                <c:ptCount val="1"/>
                <c:pt idx="0">
                  <c:v>P(Xi)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'Pto 2 (9,1)'!$C$29:$C$93</c:f>
              <c:numCache>
                <c:formatCode>_(* #,##0_);_(* \(#,##0\);_(* "-"_);_(@_)</c:formatCode>
                <c:ptCount val="65"/>
                <c:pt idx="0">
                  <c:v>8.35</c:v>
                </c:pt>
                <c:pt idx="1">
                  <c:v>8.3699999999999992</c:v>
                </c:pt>
                <c:pt idx="2">
                  <c:v>8.3899999999999988</c:v>
                </c:pt>
                <c:pt idx="3">
                  <c:v>8.4099999999999984</c:v>
                </c:pt>
                <c:pt idx="4">
                  <c:v>8.4299999999999979</c:v>
                </c:pt>
                <c:pt idx="5">
                  <c:v>8.4499999999999975</c:v>
                </c:pt>
                <c:pt idx="6">
                  <c:v>8.4699999999999971</c:v>
                </c:pt>
                <c:pt idx="7">
                  <c:v>8.4899999999999967</c:v>
                </c:pt>
                <c:pt idx="8">
                  <c:v>8.5099999999999962</c:v>
                </c:pt>
                <c:pt idx="9">
                  <c:v>8.5299999999999958</c:v>
                </c:pt>
                <c:pt idx="10">
                  <c:v>8.5499999999999954</c:v>
                </c:pt>
                <c:pt idx="11">
                  <c:v>8.569999999999995</c:v>
                </c:pt>
                <c:pt idx="12">
                  <c:v>8.5899999999999945</c:v>
                </c:pt>
                <c:pt idx="13">
                  <c:v>8.6099999999999941</c:v>
                </c:pt>
                <c:pt idx="14">
                  <c:v>8.6299999999999937</c:v>
                </c:pt>
                <c:pt idx="15">
                  <c:v>8.6499999999999932</c:v>
                </c:pt>
                <c:pt idx="16">
                  <c:v>8.6699999999999928</c:v>
                </c:pt>
                <c:pt idx="17">
                  <c:v>8.6899999999999924</c:v>
                </c:pt>
                <c:pt idx="18">
                  <c:v>8.709999999999992</c:v>
                </c:pt>
                <c:pt idx="19">
                  <c:v>8.7299999999999915</c:v>
                </c:pt>
                <c:pt idx="20">
                  <c:v>8.7499999999999911</c:v>
                </c:pt>
                <c:pt idx="21">
                  <c:v>8.7699999999999907</c:v>
                </c:pt>
                <c:pt idx="22">
                  <c:v>8.7899999999999903</c:v>
                </c:pt>
                <c:pt idx="23">
                  <c:v>8.8099999999999898</c:v>
                </c:pt>
                <c:pt idx="24">
                  <c:v>8.8299999999999894</c:v>
                </c:pt>
                <c:pt idx="25">
                  <c:v>8.849999999999989</c:v>
                </c:pt>
                <c:pt idx="26">
                  <c:v>8.8699999999999886</c:v>
                </c:pt>
                <c:pt idx="27">
                  <c:v>8.8899999999999881</c:v>
                </c:pt>
                <c:pt idx="28">
                  <c:v>8.9099999999999877</c:v>
                </c:pt>
                <c:pt idx="29">
                  <c:v>8.9299999999999873</c:v>
                </c:pt>
                <c:pt idx="30">
                  <c:v>8.9499999999999869</c:v>
                </c:pt>
                <c:pt idx="31">
                  <c:v>8.9699999999999864</c:v>
                </c:pt>
                <c:pt idx="32">
                  <c:v>8.989999999999986</c:v>
                </c:pt>
                <c:pt idx="33">
                  <c:v>9.0099999999999856</c:v>
                </c:pt>
                <c:pt idx="34">
                  <c:v>9.0299999999999851</c:v>
                </c:pt>
                <c:pt idx="35">
                  <c:v>9.0499999999999847</c:v>
                </c:pt>
                <c:pt idx="36">
                  <c:v>9.0699999999999843</c:v>
                </c:pt>
                <c:pt idx="37">
                  <c:v>9.0899999999999839</c:v>
                </c:pt>
                <c:pt idx="38">
                  <c:v>9.1099999999999834</c:v>
                </c:pt>
                <c:pt idx="39">
                  <c:v>9.129999999999983</c:v>
                </c:pt>
                <c:pt idx="40">
                  <c:v>9.1499999999999826</c:v>
                </c:pt>
                <c:pt idx="41">
                  <c:v>9.1699999999999822</c:v>
                </c:pt>
                <c:pt idx="42">
                  <c:v>9.1899999999999817</c:v>
                </c:pt>
                <c:pt idx="43">
                  <c:v>9.2099999999999813</c:v>
                </c:pt>
                <c:pt idx="44">
                  <c:v>9.2299999999999809</c:v>
                </c:pt>
                <c:pt idx="45">
                  <c:v>9.2499999999999805</c:v>
                </c:pt>
                <c:pt idx="46">
                  <c:v>9.26999999999998</c:v>
                </c:pt>
                <c:pt idx="47">
                  <c:v>9.2899999999999796</c:v>
                </c:pt>
                <c:pt idx="48">
                  <c:v>9.3099999999999792</c:v>
                </c:pt>
                <c:pt idx="49">
                  <c:v>9.3299999999999788</c:v>
                </c:pt>
                <c:pt idx="50">
                  <c:v>9.3499999999999783</c:v>
                </c:pt>
                <c:pt idx="51">
                  <c:v>9.3699999999999779</c:v>
                </c:pt>
                <c:pt idx="52">
                  <c:v>9.3899999999999775</c:v>
                </c:pt>
                <c:pt idx="53">
                  <c:v>9.409999999999977</c:v>
                </c:pt>
                <c:pt idx="54">
                  <c:v>9.4299999999999766</c:v>
                </c:pt>
                <c:pt idx="55">
                  <c:v>9.4499999999999762</c:v>
                </c:pt>
                <c:pt idx="56">
                  <c:v>9.4699999999999758</c:v>
                </c:pt>
                <c:pt idx="57">
                  <c:v>9.4899999999999753</c:v>
                </c:pt>
                <c:pt idx="58">
                  <c:v>9.5099999999999749</c:v>
                </c:pt>
                <c:pt idx="59">
                  <c:v>9.5299999999999745</c:v>
                </c:pt>
                <c:pt idx="60">
                  <c:v>9.5499999999999741</c:v>
                </c:pt>
                <c:pt idx="61">
                  <c:v>9.5699999999999736</c:v>
                </c:pt>
                <c:pt idx="62">
                  <c:v>9.5899999999999732</c:v>
                </c:pt>
                <c:pt idx="63">
                  <c:v>9.6099999999999728</c:v>
                </c:pt>
                <c:pt idx="64">
                  <c:v>9.6299999999999724</c:v>
                </c:pt>
              </c:numCache>
            </c:numRef>
          </c:xVal>
          <c:yVal>
            <c:numRef>
              <c:f>'Pto 2 (9,1)'!$D$29:$D$93</c:f>
              <c:numCache>
                <c:formatCode>General</c:formatCode>
                <c:ptCount val="65"/>
                <c:pt idx="0">
                  <c:v>1.772739364775203E-2</c:v>
                </c:pt>
                <c:pt idx="1">
                  <c:v>2.2463934383963755E-2</c:v>
                </c:pt>
                <c:pt idx="2">
                  <c:v>2.8284419544077517E-2</c:v>
                </c:pt>
                <c:pt idx="3">
                  <c:v>3.5385817592948406E-2</c:v>
                </c:pt>
                <c:pt idx="4">
                  <c:v>4.3987746517621509E-2</c:v>
                </c:pt>
                <c:pt idx="5">
                  <c:v>5.4331876934741272E-2</c:v>
                </c:pt>
                <c:pt idx="6">
                  <c:v>6.6680403349522507E-2</c:v>
                </c:pt>
                <c:pt idx="7">
                  <c:v>8.1313422952900963E-2</c:v>
                </c:pt>
                <c:pt idx="8">
                  <c:v>9.8525077225526836E-2</c:v>
                </c:pt>
                <c:pt idx="9">
                  <c:v>0.11861833938936095</c:v>
                </c:pt>
                <c:pt idx="10">
                  <c:v>0.1418983713849204</c:v>
                </c:pt>
                <c:pt idx="11">
                  <c:v>0.16866442784707458</c:v>
                </c:pt>
                <c:pt idx="12">
                  <c:v>0.19920035094027477</c:v>
                </c:pt>
                <c:pt idx="13">
                  <c:v>0.23376377733379569</c:v>
                </c:pt>
                <c:pt idx="14">
                  <c:v>0.27257426440416604</c:v>
                </c:pt>
                <c:pt idx="15">
                  <c:v>0.31580063320356205</c:v>
                </c:pt>
                <c:pt idx="16">
                  <c:v>0.36354791606511438</c:v>
                </c:pt>
                <c:pt idx="17">
                  <c:v>0.41584438131503709</c:v>
                </c:pt>
                <c:pt idx="18">
                  <c:v>0.47262918023830647</c:v>
                </c:pt>
                <c:pt idx="19">
                  <c:v>0.5337412158039837</c:v>
                </c:pt>
                <c:pt idx="20">
                  <c:v>0.59890986254295087</c:v>
                </c:pt>
                <c:pt idx="21">
                  <c:v>0.66774816696682371</c:v>
                </c:pt>
                <c:pt idx="22">
                  <c:v>0.73974912385318681</c:v>
                </c:pt>
                <c:pt idx="23">
                  <c:v>0.81428555316300066</c:v>
                </c:pt>
                <c:pt idx="24">
                  <c:v>0.89061399500700522</c:v>
                </c:pt>
                <c:pt idx="25">
                  <c:v>0.96788289807653216</c:v>
                </c:pt>
                <c:pt idx="26">
                  <c:v>1.04514520499817</c:v>
                </c:pt>
                <c:pt idx="27">
                  <c:v>1.1213752433584387</c:v>
                </c:pt>
                <c:pt idx="28">
                  <c:v>1.1954896231037677</c:v>
                </c:pt>
                <c:pt idx="29">
                  <c:v>1.2663716308435287</c:v>
                </c:pt>
                <c:pt idx="30">
                  <c:v>1.3328984115671576</c:v>
                </c:pt>
                <c:pt idx="31">
                  <c:v>1.3939700510358597</c:v>
                </c:pt>
                <c:pt idx="32">
                  <c:v>1.4485395296523342</c:v>
                </c:pt>
                <c:pt idx="33">
                  <c:v>1.4956424214924833</c:v>
                </c:pt>
                <c:pt idx="34">
                  <c:v>1.5344251686138892</c:v>
                </c:pt>
                <c:pt idx="35">
                  <c:v>1.5641707759018049</c:v>
                </c:pt>
                <c:pt idx="36">
                  <c:v>1.5843208471746126</c:v>
                </c:pt>
                <c:pt idx="37">
                  <c:v>1.5944930168184159</c:v>
                </c:pt>
                <c:pt idx="38">
                  <c:v>1.5944930168184241</c:v>
                </c:pt>
                <c:pt idx="39">
                  <c:v>1.5843208471746371</c:v>
                </c:pt>
                <c:pt idx="40">
                  <c:v>1.5641707759018451</c:v>
                </c:pt>
                <c:pt idx="41">
                  <c:v>1.5344251686139441</c:v>
                </c:pt>
                <c:pt idx="42">
                  <c:v>1.4956424214925521</c:v>
                </c:pt>
                <c:pt idx="43">
                  <c:v>1.4485395296524157</c:v>
                </c:pt>
                <c:pt idx="44">
                  <c:v>1.3939700510359523</c:v>
                </c:pt>
                <c:pt idx="45">
                  <c:v>1.33289841156726</c:v>
                </c:pt>
                <c:pt idx="46">
                  <c:v>1.2663716308436388</c:v>
                </c:pt>
                <c:pt idx="47">
                  <c:v>1.1954896231038838</c:v>
                </c:pt>
                <c:pt idx="48">
                  <c:v>1.1213752433585595</c:v>
                </c:pt>
                <c:pt idx="49">
                  <c:v>1.045145204998293</c:v>
                </c:pt>
                <c:pt idx="50">
                  <c:v>0.96788289807665606</c:v>
                </c:pt>
                <c:pt idx="51">
                  <c:v>0.89061399500712812</c:v>
                </c:pt>
                <c:pt idx="52">
                  <c:v>0.81428555316312157</c:v>
                </c:pt>
                <c:pt idx="53">
                  <c:v>0.73974912385330405</c:v>
                </c:pt>
                <c:pt idx="54">
                  <c:v>0.66774816696693651</c:v>
                </c:pt>
                <c:pt idx="55">
                  <c:v>0.59890986254305811</c:v>
                </c:pt>
                <c:pt idx="56">
                  <c:v>0.53374121580408462</c:v>
                </c:pt>
                <c:pt idx="57">
                  <c:v>0.47262918023840073</c:v>
                </c:pt>
                <c:pt idx="58">
                  <c:v>0.41584438131512436</c:v>
                </c:pt>
                <c:pt idx="59">
                  <c:v>0.36354791606519438</c:v>
                </c:pt>
                <c:pt idx="60">
                  <c:v>0.31580063320363483</c:v>
                </c:pt>
                <c:pt idx="61">
                  <c:v>0.27257426440423155</c:v>
                </c:pt>
                <c:pt idx="62">
                  <c:v>0.23376377733385431</c:v>
                </c:pt>
                <c:pt idx="63">
                  <c:v>0.1992003509403267</c:v>
                </c:pt>
                <c:pt idx="64">
                  <c:v>0.16866442784712032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B31-4E42-B137-49E99ED58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059599"/>
        <c:axId val="531048367"/>
      </c:scatterChart>
      <c:valAx>
        <c:axId val="818934799"/>
        <c:scaling>
          <c:orientation val="minMax"/>
          <c:min val="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61679"/>
        <c:crosses val="autoZero"/>
        <c:crossBetween val="midCat"/>
      </c:valAx>
      <c:valAx>
        <c:axId val="531061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8934799"/>
        <c:crosses val="autoZero"/>
        <c:crossBetween val="midCat"/>
      </c:valAx>
      <c:valAx>
        <c:axId val="53104836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059599"/>
        <c:crosses val="max"/>
        <c:crossBetween val="midCat"/>
      </c:valAx>
      <c:valAx>
        <c:axId val="531059599"/>
        <c:scaling>
          <c:orientation val="minMax"/>
        </c:scaling>
        <c:delete val="1"/>
        <c:axPos val="b"/>
        <c:numFmt formatCode="_(* #,##0_);_(* \(#,##0\);_(* &quot;-&quot;_);_(@_)" sourceLinked="1"/>
        <c:majorTickMark val="out"/>
        <c:minorTickMark val="none"/>
        <c:tickLblPos val="nextTo"/>
        <c:crossAx val="531048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10978840032406"/>
          <c:y val="0.32377798098370808"/>
          <c:w val="0.22121078615173104"/>
          <c:h val="0.43408282043879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707572</xdr:colOff>
      <xdr:row>1</xdr:row>
      <xdr:rowOff>130628</xdr:rowOff>
    </xdr:from>
    <xdr:to>
      <xdr:col>16</xdr:col>
      <xdr:colOff>337458</xdr:colOff>
      <xdr:row>13</xdr:row>
      <xdr:rowOff>68292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378F911-F2BE-423C-AFFC-FBC59E211B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6" t="8086" r="8657" b="9094"/>
        <a:stretch/>
      </xdr:blipFill>
      <xdr:spPr bwMode="auto">
        <a:xfrm>
          <a:off x="6988629" y="696685"/>
          <a:ext cx="6248400" cy="2775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568036</xdr:colOff>
      <xdr:row>15</xdr:row>
      <xdr:rowOff>401782</xdr:rowOff>
    </xdr:from>
    <xdr:to>
      <xdr:col>23</xdr:col>
      <xdr:colOff>360218</xdr:colOff>
      <xdr:row>32</xdr:row>
      <xdr:rowOff>138545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5BA752-F875-42A4-A095-E3A80BE0B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2525308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5583C76-BE67-4B68-86BB-15553531CE55}"/>
            </a:ext>
          </a:extLst>
        </xdr:cNvPr>
        <xdr:cNvSpPr/>
      </xdr:nvSpPr>
      <xdr:spPr>
        <a:xfrm>
          <a:off x="0" y="0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2525308" cy="93762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15C2685-145C-4659-AB3C-3C27D34C4D71}"/>
            </a:ext>
          </a:extLst>
        </xdr:cNvPr>
        <xdr:cNvSpPr/>
      </xdr:nvSpPr>
      <xdr:spPr>
        <a:xfrm>
          <a:off x="13812982" y="0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0</xdr:colOff>
      <xdr:row>11</xdr:row>
      <xdr:rowOff>69273</xdr:rowOff>
    </xdr:from>
    <xdr:ext cx="2525308" cy="937629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C3514BD-F496-47AF-9E64-FED9E2296BCA}"/>
            </a:ext>
          </a:extLst>
        </xdr:cNvPr>
        <xdr:cNvSpPr/>
      </xdr:nvSpPr>
      <xdr:spPr>
        <a:xfrm>
          <a:off x="13812982" y="3352800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0</xdr:col>
      <xdr:colOff>30480</xdr:colOff>
      <xdr:row>10</xdr:row>
      <xdr:rowOff>91440</xdr:rowOff>
    </xdr:from>
    <xdr:ext cx="2525308" cy="937629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27D736-52F2-4A87-8643-38880E675189}"/>
            </a:ext>
          </a:extLst>
        </xdr:cNvPr>
        <xdr:cNvSpPr/>
      </xdr:nvSpPr>
      <xdr:spPr>
        <a:xfrm>
          <a:off x="30480" y="3261360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152403</xdr:colOff>
      <xdr:row>14</xdr:row>
      <xdr:rowOff>13855</xdr:rowOff>
    </xdr:from>
    <xdr:to>
      <xdr:col>24</xdr:col>
      <xdr:colOff>55422</xdr:colOff>
      <xdr:row>32</xdr:row>
      <xdr:rowOff>138545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208B0D1-6BBD-40BF-A078-D9A296073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277095</xdr:colOff>
      <xdr:row>9</xdr:row>
      <xdr:rowOff>13847</xdr:rowOff>
    </xdr:from>
    <xdr:ext cx="2525308" cy="937629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6476B5E0-4CAF-4E8F-913A-5E64056F2C9D}"/>
            </a:ext>
          </a:extLst>
        </xdr:cNvPr>
        <xdr:cNvSpPr/>
      </xdr:nvSpPr>
      <xdr:spPr>
        <a:xfrm>
          <a:off x="277095" y="3006429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277095</xdr:colOff>
      <xdr:row>0</xdr:row>
      <xdr:rowOff>13853</xdr:rowOff>
    </xdr:from>
    <xdr:ext cx="2525308" cy="93762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CE57D49-4EFB-4C21-8372-A8724BA941DA}"/>
            </a:ext>
          </a:extLst>
        </xdr:cNvPr>
        <xdr:cNvSpPr/>
      </xdr:nvSpPr>
      <xdr:spPr>
        <a:xfrm>
          <a:off x="14090077" y="13853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277095</xdr:colOff>
      <xdr:row>9</xdr:row>
      <xdr:rowOff>13847</xdr:rowOff>
    </xdr:from>
    <xdr:ext cx="2525308" cy="937629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98F1AC1-A003-463B-8BD3-49EF50E7A683}"/>
            </a:ext>
          </a:extLst>
        </xdr:cNvPr>
        <xdr:cNvSpPr/>
      </xdr:nvSpPr>
      <xdr:spPr>
        <a:xfrm>
          <a:off x="14090077" y="3006429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525308" cy="937629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170ED456-C128-461A-B7AA-51B5D5E2616C}"/>
            </a:ext>
          </a:extLst>
        </xdr:cNvPr>
        <xdr:cNvSpPr/>
      </xdr:nvSpPr>
      <xdr:spPr>
        <a:xfrm>
          <a:off x="0" y="0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152403</xdr:colOff>
      <xdr:row>14</xdr:row>
      <xdr:rowOff>13855</xdr:rowOff>
    </xdr:from>
    <xdr:to>
      <xdr:col>24</xdr:col>
      <xdr:colOff>55422</xdr:colOff>
      <xdr:row>32</xdr:row>
      <xdr:rowOff>138545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2A2585-4674-46C2-82A3-A5226D02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277095</xdr:colOff>
      <xdr:row>9</xdr:row>
      <xdr:rowOff>13847</xdr:rowOff>
    </xdr:from>
    <xdr:ext cx="2525308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1290031-7D14-4528-ACAB-B18EA78F5EAD}"/>
            </a:ext>
          </a:extLst>
        </xdr:cNvPr>
        <xdr:cNvSpPr/>
      </xdr:nvSpPr>
      <xdr:spPr>
        <a:xfrm>
          <a:off x="277095" y="3031367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277095</xdr:colOff>
      <xdr:row>0</xdr:row>
      <xdr:rowOff>13853</xdr:rowOff>
    </xdr:from>
    <xdr:ext cx="2525308" cy="937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801827F-AA48-48B3-BD41-FD8331441CB5}"/>
            </a:ext>
          </a:extLst>
        </xdr:cNvPr>
        <xdr:cNvSpPr/>
      </xdr:nvSpPr>
      <xdr:spPr>
        <a:xfrm>
          <a:off x="14130255" y="13853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277095</xdr:colOff>
      <xdr:row>9</xdr:row>
      <xdr:rowOff>13847</xdr:rowOff>
    </xdr:from>
    <xdr:ext cx="2525308" cy="937629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C65008A-0FD1-4ABB-8DB7-6E07C4D72FDC}"/>
            </a:ext>
          </a:extLst>
        </xdr:cNvPr>
        <xdr:cNvSpPr/>
      </xdr:nvSpPr>
      <xdr:spPr>
        <a:xfrm>
          <a:off x="14130255" y="3031367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525308" cy="937629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63AD6658-B50E-4CC4-B27E-71077E008155}"/>
            </a:ext>
          </a:extLst>
        </xdr:cNvPr>
        <xdr:cNvSpPr/>
      </xdr:nvSpPr>
      <xdr:spPr>
        <a:xfrm>
          <a:off x="0" y="0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152403</xdr:colOff>
      <xdr:row>14</xdr:row>
      <xdr:rowOff>13855</xdr:rowOff>
    </xdr:from>
    <xdr:to>
      <xdr:col>24</xdr:col>
      <xdr:colOff>55422</xdr:colOff>
      <xdr:row>32</xdr:row>
      <xdr:rowOff>138545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7D7B37-DB0C-43FE-9354-C92F98051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277095</xdr:colOff>
      <xdr:row>9</xdr:row>
      <xdr:rowOff>13847</xdr:rowOff>
    </xdr:from>
    <xdr:ext cx="2525308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5263D11-2F06-4815-B03A-0493338D8D26}"/>
            </a:ext>
          </a:extLst>
        </xdr:cNvPr>
        <xdr:cNvSpPr/>
      </xdr:nvSpPr>
      <xdr:spPr>
        <a:xfrm>
          <a:off x="277095" y="3031367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277095</xdr:colOff>
      <xdr:row>0</xdr:row>
      <xdr:rowOff>13853</xdr:rowOff>
    </xdr:from>
    <xdr:ext cx="2525308" cy="937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3212564-8833-4A60-BF4A-6609494B4950}"/>
            </a:ext>
          </a:extLst>
        </xdr:cNvPr>
        <xdr:cNvSpPr/>
      </xdr:nvSpPr>
      <xdr:spPr>
        <a:xfrm>
          <a:off x="14130255" y="13853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277095</xdr:colOff>
      <xdr:row>9</xdr:row>
      <xdr:rowOff>13847</xdr:rowOff>
    </xdr:from>
    <xdr:ext cx="2525308" cy="937629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21246D20-317E-4ECB-BEC7-93E91566CC73}"/>
            </a:ext>
          </a:extLst>
        </xdr:cNvPr>
        <xdr:cNvSpPr/>
      </xdr:nvSpPr>
      <xdr:spPr>
        <a:xfrm>
          <a:off x="14130255" y="3031367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twoCellAnchor editAs="oneCell">
    <xdr:from>
      <xdr:col>10</xdr:col>
      <xdr:colOff>180109</xdr:colOff>
      <xdr:row>77</xdr:row>
      <xdr:rowOff>-1</xdr:rowOff>
    </xdr:from>
    <xdr:to>
      <xdr:col>17</xdr:col>
      <xdr:colOff>498763</xdr:colOff>
      <xdr:row>99</xdr:row>
      <xdr:rowOff>18678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E6A07CF-B659-433A-B804-6920387AD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9209" y="17350739"/>
          <a:ext cx="6132714" cy="404203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2525308" cy="937629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C6C95232-B6FF-4D08-A426-9A844026F16B}"/>
            </a:ext>
          </a:extLst>
        </xdr:cNvPr>
        <xdr:cNvSpPr/>
      </xdr:nvSpPr>
      <xdr:spPr>
        <a:xfrm>
          <a:off x="0" y="0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152403</xdr:colOff>
      <xdr:row>14</xdr:row>
      <xdr:rowOff>13855</xdr:rowOff>
    </xdr:from>
    <xdr:to>
      <xdr:col>24</xdr:col>
      <xdr:colOff>55422</xdr:colOff>
      <xdr:row>32</xdr:row>
      <xdr:rowOff>138545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D25AD0-16B9-4B18-9AA5-4A368F067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277095</xdr:colOff>
      <xdr:row>9</xdr:row>
      <xdr:rowOff>13847</xdr:rowOff>
    </xdr:from>
    <xdr:ext cx="2525308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E611886-2CD4-4B58-91C9-3158FF35E673}"/>
            </a:ext>
          </a:extLst>
        </xdr:cNvPr>
        <xdr:cNvSpPr/>
      </xdr:nvSpPr>
      <xdr:spPr>
        <a:xfrm>
          <a:off x="277095" y="3031367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277095</xdr:colOff>
      <xdr:row>0</xdr:row>
      <xdr:rowOff>13853</xdr:rowOff>
    </xdr:from>
    <xdr:ext cx="2525308" cy="937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C368926-CFF3-487B-BCA2-80AEE3C3CF28}"/>
            </a:ext>
          </a:extLst>
        </xdr:cNvPr>
        <xdr:cNvSpPr/>
      </xdr:nvSpPr>
      <xdr:spPr>
        <a:xfrm>
          <a:off x="14130255" y="13853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17</xdr:col>
      <xdr:colOff>277095</xdr:colOff>
      <xdr:row>9</xdr:row>
      <xdr:rowOff>13847</xdr:rowOff>
    </xdr:from>
    <xdr:ext cx="2525308" cy="937629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0F247AD-FF03-4419-96CB-09505EB112EC}"/>
            </a:ext>
          </a:extLst>
        </xdr:cNvPr>
        <xdr:cNvSpPr/>
      </xdr:nvSpPr>
      <xdr:spPr>
        <a:xfrm>
          <a:off x="14130255" y="3031367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525308" cy="937629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BD3712D1-F7C7-4913-9E3D-9AA9CB5A6839}"/>
            </a:ext>
          </a:extLst>
        </xdr:cNvPr>
        <xdr:cNvSpPr/>
      </xdr:nvSpPr>
      <xdr:spPr>
        <a:xfrm>
          <a:off x="0" y="0"/>
          <a:ext cx="25253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Ejemplo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D389-A567-4649-8A32-45CF4FF0C0C6}">
  <dimension ref="A1:Q106"/>
  <sheetViews>
    <sheetView tabSelected="1" zoomScale="50" zoomScaleNormal="50" workbookViewId="0">
      <selection activeCell="F6" sqref="F6"/>
    </sheetView>
  </sheetViews>
  <sheetFormatPr baseColWidth="10" defaultRowHeight="14.4"/>
  <cols>
    <col min="1" max="1" width="11.5546875" style="1"/>
    <col min="2" max="2" width="6.44140625" style="1" customWidth="1"/>
    <col min="3" max="3" width="13.88671875" style="1" customWidth="1"/>
    <col min="4" max="4" width="13.21875" style="1" customWidth="1"/>
    <col min="5" max="5" width="12.77734375" style="1" customWidth="1"/>
    <col min="6" max="7" width="11.5546875" style="1"/>
    <col min="8" max="8" width="13.109375" style="1" customWidth="1"/>
    <col min="9" max="10" width="11.5546875" style="1"/>
    <col min="11" max="11" width="15.44140625" style="1" customWidth="1"/>
    <col min="12" max="16384" width="11.5546875" style="1"/>
  </cols>
  <sheetData>
    <row r="1" spans="1:17" ht="63" customHeight="1"/>
    <row r="2" spans="1:17" ht="28.8">
      <c r="C2" s="9" t="s">
        <v>25</v>
      </c>
    </row>
    <row r="3" spans="1:17">
      <c r="I3" s="11"/>
    </row>
    <row r="4" spans="1:17" ht="21">
      <c r="C4" s="10" t="s">
        <v>6</v>
      </c>
      <c r="F4" s="30">
        <v>100</v>
      </c>
      <c r="I4" s="11"/>
      <c r="M4" s="2"/>
    </row>
    <row r="5" spans="1:17" ht="21">
      <c r="C5" s="10" t="s">
        <v>5</v>
      </c>
      <c r="F5" s="30">
        <v>0</v>
      </c>
      <c r="I5" s="11"/>
    </row>
    <row r="6" spans="1:17" ht="21">
      <c r="C6" s="10" t="s">
        <v>14</v>
      </c>
      <c r="F6" s="57">
        <v>104</v>
      </c>
      <c r="I6" s="11"/>
    </row>
    <row r="7" spans="1:17" ht="21">
      <c r="C7" s="10" t="s">
        <v>10</v>
      </c>
      <c r="F7" s="57">
        <v>4.5</v>
      </c>
      <c r="G7" s="31">
        <v>4</v>
      </c>
      <c r="H7" s="31">
        <v>8</v>
      </c>
      <c r="I7" s="11"/>
    </row>
    <row r="8" spans="1:17" ht="21">
      <c r="C8" s="10" t="s">
        <v>24</v>
      </c>
      <c r="F8" s="30">
        <v>2</v>
      </c>
      <c r="I8" s="11"/>
    </row>
    <row r="9" spans="1:17" ht="21">
      <c r="C9" s="10" t="s">
        <v>11</v>
      </c>
      <c r="F9" s="30">
        <f>F7/F8</f>
        <v>2.25</v>
      </c>
      <c r="I9" s="11"/>
    </row>
    <row r="11" spans="1:17">
      <c r="M11" s="2"/>
    </row>
    <row r="15" spans="1:17" ht="21">
      <c r="A15" s="4"/>
      <c r="B15" s="4"/>
      <c r="J15" s="13" t="s">
        <v>18</v>
      </c>
      <c r="K15" s="13" t="s">
        <v>19</v>
      </c>
      <c r="L15" s="13" t="s">
        <v>23</v>
      </c>
      <c r="M15" s="13">
        <v>0</v>
      </c>
      <c r="N15" s="13" t="s">
        <v>22</v>
      </c>
      <c r="O15" s="13" t="s">
        <v>20</v>
      </c>
      <c r="P15" s="13" t="s">
        <v>21</v>
      </c>
    </row>
    <row r="16" spans="1:17" ht="59.4" customHeight="1">
      <c r="A16" s="4"/>
      <c r="B16" s="3" t="s">
        <v>1</v>
      </c>
      <c r="C16" s="21" t="s">
        <v>26</v>
      </c>
      <c r="D16" s="21" t="s">
        <v>15</v>
      </c>
      <c r="E16" s="21" t="s">
        <v>0</v>
      </c>
      <c r="F16" s="21" t="s">
        <v>2</v>
      </c>
      <c r="J16" s="22">
        <f>$E$23+((-3)*$E$24)</f>
        <v>97.25</v>
      </c>
      <c r="K16" s="22">
        <f>$E$23+((-2)*$E$24)</f>
        <v>99.5</v>
      </c>
      <c r="L16" s="22">
        <f>$E$23+((-1)*$E$24)</f>
        <v>101.75</v>
      </c>
      <c r="M16" s="22">
        <f>$E$23+((0)*$E$24)</f>
        <v>104</v>
      </c>
      <c r="N16" s="22">
        <f>$E$23+((1)*$E$24)</f>
        <v>106.25</v>
      </c>
      <c r="O16" s="22">
        <f>$E$23+((2)*$E$24)</f>
        <v>108.5</v>
      </c>
      <c r="P16" s="22">
        <f>$E$23+((3)*$E$24)</f>
        <v>110.75</v>
      </c>
      <c r="Q16" s="4"/>
    </row>
    <row r="17" spans="1:10" s="4" customFormat="1" ht="3.6" customHeight="1">
      <c r="B17" s="47">
        <v>0</v>
      </c>
      <c r="C17" s="37"/>
      <c r="D17" s="38"/>
      <c r="E17" s="48">
        <f>$F$4</f>
        <v>100</v>
      </c>
      <c r="F17" s="48">
        <f>$F$5</f>
        <v>0</v>
      </c>
    </row>
    <row r="18" spans="1:10" s="4" customFormat="1" ht="3.6" customHeight="1">
      <c r="B18" s="47">
        <v>2</v>
      </c>
      <c r="C18" s="39"/>
      <c r="D18" s="40"/>
      <c r="E18" s="49">
        <f>$F$4</f>
        <v>100</v>
      </c>
      <c r="F18" s="49">
        <f>$F$5</f>
        <v>0</v>
      </c>
    </row>
    <row r="19" spans="1:10">
      <c r="A19" s="4"/>
      <c r="B19" s="47">
        <v>3</v>
      </c>
      <c r="C19" s="41">
        <f>F9</f>
        <v>2.25</v>
      </c>
      <c r="D19" s="42">
        <f>F6</f>
        <v>104</v>
      </c>
      <c r="E19" s="42">
        <f>$F$4</f>
        <v>100</v>
      </c>
      <c r="F19" s="42">
        <f>$F$5</f>
        <v>0</v>
      </c>
      <c r="I19" s="5"/>
    </row>
    <row r="20" spans="1:10">
      <c r="B20" s="47">
        <v>4</v>
      </c>
      <c r="C20" s="43"/>
      <c r="D20" s="36"/>
      <c r="E20" s="47">
        <f>$F$4</f>
        <v>100</v>
      </c>
      <c r="F20" s="47">
        <f>$F$5</f>
        <v>0</v>
      </c>
      <c r="I20" s="5"/>
      <c r="J20" s="5"/>
    </row>
    <row r="21" spans="1:10">
      <c r="B21" s="47">
        <v>5</v>
      </c>
      <c r="C21" s="43"/>
      <c r="D21" s="36"/>
      <c r="E21" s="47">
        <f>$F$4</f>
        <v>100</v>
      </c>
      <c r="F21" s="47">
        <f>$F$5</f>
        <v>0</v>
      </c>
      <c r="I21" s="5"/>
      <c r="J21" s="5"/>
    </row>
    <row r="22" spans="1:10">
      <c r="B22" s="5"/>
      <c r="C22" s="6"/>
      <c r="D22" s="5"/>
      <c r="E22" s="5"/>
      <c r="F22" s="5"/>
      <c r="I22" s="5"/>
      <c r="J22" s="5"/>
    </row>
    <row r="23" spans="1:10" ht="21.6" customHeight="1">
      <c r="A23" s="4"/>
      <c r="B23" s="32"/>
      <c r="C23" s="53" t="s">
        <v>13</v>
      </c>
      <c r="D23" s="53"/>
      <c r="E23" s="54">
        <f>D19</f>
        <v>104</v>
      </c>
      <c r="F23" s="5"/>
      <c r="I23" s="5"/>
      <c r="J23" s="5"/>
    </row>
    <row r="24" spans="1:10" ht="21.6" customHeight="1">
      <c r="A24" s="4"/>
      <c r="B24" s="32"/>
      <c r="C24" s="53" t="s">
        <v>11</v>
      </c>
      <c r="D24" s="53"/>
      <c r="E24" s="55">
        <f>C19</f>
        <v>2.25</v>
      </c>
    </row>
    <row r="25" spans="1:10" ht="18">
      <c r="A25" s="4"/>
      <c r="B25" s="32"/>
      <c r="C25" s="53" t="s">
        <v>16</v>
      </c>
      <c r="D25" s="56"/>
      <c r="E25" s="54">
        <f>F4</f>
        <v>100</v>
      </c>
    </row>
    <row r="26" spans="1:10" ht="18">
      <c r="C26" s="17" t="s">
        <v>9</v>
      </c>
      <c r="D26" s="20"/>
      <c r="E26" s="60">
        <v>0.3</v>
      </c>
    </row>
    <row r="28" spans="1:10">
      <c r="C28" s="50" t="s">
        <v>7</v>
      </c>
      <c r="D28" s="51" t="s">
        <v>8</v>
      </c>
      <c r="F28" s="7"/>
      <c r="G28" s="7"/>
      <c r="H28" s="7"/>
      <c r="I28" s="7"/>
    </row>
    <row r="29" spans="1:10">
      <c r="C29" s="52">
        <f>J16</f>
        <v>97.25</v>
      </c>
      <c r="D29" s="19">
        <f t="shared" ref="D29:D60" si="0">_xlfn.NORM.DIST(C29,$E$23,$E$24,FALSE)</f>
        <v>1.9697104053057811E-3</v>
      </c>
    </row>
    <row r="30" spans="1:10">
      <c r="C30" s="52">
        <f t="shared" ref="C30:C61" si="1">C29+$E$26</f>
        <v>97.55</v>
      </c>
      <c r="D30" s="19">
        <f t="shared" si="0"/>
        <v>2.9124587062282223E-3</v>
      </c>
    </row>
    <row r="31" spans="1:10">
      <c r="C31" s="52">
        <f t="shared" si="1"/>
        <v>97.85</v>
      </c>
      <c r="D31" s="19">
        <f t="shared" si="0"/>
        <v>4.2305456245942744E-3</v>
      </c>
    </row>
    <row r="32" spans="1:10">
      <c r="C32" s="52">
        <f t="shared" si="1"/>
        <v>98.149999999999991</v>
      </c>
      <c r="D32" s="19">
        <f t="shared" si="0"/>
        <v>6.0368752149713269E-3</v>
      </c>
    </row>
    <row r="33" spans="1:15">
      <c r="C33" s="52">
        <f t="shared" si="1"/>
        <v>98.449999999999989</v>
      </c>
      <c r="D33" s="19">
        <f t="shared" si="0"/>
        <v>8.4626664514000152E-3</v>
      </c>
      <c r="E33" s="12"/>
    </row>
    <row r="34" spans="1:15">
      <c r="C34" s="52">
        <f t="shared" si="1"/>
        <v>98.749999999999986</v>
      </c>
      <c r="D34" s="19">
        <f t="shared" si="0"/>
        <v>1.1654172930537382E-2</v>
      </c>
    </row>
    <row r="35" spans="1:15" ht="23.4">
      <c r="C35" s="52">
        <f t="shared" si="1"/>
        <v>99.049999999999983</v>
      </c>
      <c r="D35" s="19">
        <f t="shared" si="0"/>
        <v>1.576648570943593E-2</v>
      </c>
      <c r="K35" s="23" t="s">
        <v>17</v>
      </c>
      <c r="L35" s="24"/>
      <c r="M35" s="25"/>
      <c r="N35" s="25"/>
      <c r="O35" s="27">
        <f>1-(_xlfn.NORM.DIST(E25,E23,E24,TRUE))</f>
        <v>0.96227982018659974</v>
      </c>
    </row>
    <row r="36" spans="1:15" ht="23.4">
      <c r="C36" s="52">
        <f t="shared" si="1"/>
        <v>99.34999999999998</v>
      </c>
      <c r="D36" s="19">
        <f t="shared" si="0"/>
        <v>2.0954029651498104E-2</v>
      </c>
      <c r="K36" s="23" t="s">
        <v>27</v>
      </c>
      <c r="L36" s="25"/>
      <c r="M36" s="25"/>
      <c r="N36" s="25"/>
      <c r="O36" s="26">
        <f>$O$35*100</f>
        <v>96.227982018659972</v>
      </c>
    </row>
    <row r="37" spans="1:15">
      <c r="C37" s="52">
        <f t="shared" si="1"/>
        <v>99.649999999999977</v>
      </c>
      <c r="D37" s="19">
        <f t="shared" si="0"/>
        <v>2.7357689488598257E-2</v>
      </c>
    </row>
    <row r="38" spans="1:15">
      <c r="C38" s="52">
        <f t="shared" si="1"/>
        <v>99.949999999999974</v>
      </c>
      <c r="D38" s="19">
        <f t="shared" si="0"/>
        <v>3.5088959244841129E-2</v>
      </c>
    </row>
    <row r="39" spans="1:15">
      <c r="C39" s="52">
        <f t="shared" si="1"/>
        <v>100.24999999999997</v>
      </c>
      <c r="D39" s="19">
        <f t="shared" si="0"/>
        <v>4.421206168566514E-2</v>
      </c>
    </row>
    <row r="40" spans="1:15">
      <c r="C40" s="52">
        <f t="shared" si="1"/>
        <v>100.54999999999997</v>
      </c>
      <c r="D40" s="19">
        <f t="shared" si="0"/>
        <v>5.4725565344820863E-2</v>
      </c>
    </row>
    <row r="41" spans="1:15">
      <c r="A41" s="12"/>
      <c r="C41" s="52">
        <f t="shared" si="1"/>
        <v>100.84999999999997</v>
      </c>
      <c r="D41" s="19">
        <f t="shared" si="0"/>
        <v>6.6545540282551843E-2</v>
      </c>
    </row>
    <row r="42" spans="1:15">
      <c r="A42" s="12"/>
      <c r="C42" s="52">
        <f t="shared" si="1"/>
        <v>101.14999999999996</v>
      </c>
      <c r="D42" s="19">
        <f t="shared" si="0"/>
        <v>7.9492629553127483E-2</v>
      </c>
    </row>
    <row r="43" spans="1:15">
      <c r="A43" s="12"/>
      <c r="C43" s="52">
        <f t="shared" si="1"/>
        <v>101.44999999999996</v>
      </c>
      <c r="D43" s="19">
        <f t="shared" si="0"/>
        <v>9.328546494432001E-2</v>
      </c>
    </row>
    <row r="44" spans="1:15">
      <c r="A44" s="12"/>
      <c r="C44" s="52">
        <f t="shared" si="1"/>
        <v>101.74999999999996</v>
      </c>
      <c r="D44" s="19">
        <f t="shared" si="0"/>
        <v>0.10754254423072836</v>
      </c>
    </row>
    <row r="45" spans="1:15">
      <c r="A45" s="12"/>
      <c r="C45" s="52">
        <f t="shared" si="1"/>
        <v>102.04999999999995</v>
      </c>
      <c r="D45" s="19">
        <f t="shared" si="0"/>
        <v>0.12179398550978829</v>
      </c>
    </row>
    <row r="46" spans="1:15">
      <c r="A46" s="12"/>
      <c r="C46" s="52">
        <f t="shared" si="1"/>
        <v>102.34999999999995</v>
      </c>
      <c r="D46" s="19">
        <f t="shared" si="0"/>
        <v>0.13550352309356103</v>
      </c>
    </row>
    <row r="47" spans="1:15">
      <c r="A47" s="12"/>
      <c r="C47" s="52">
        <f t="shared" si="1"/>
        <v>102.64999999999995</v>
      </c>
      <c r="D47" s="19">
        <f t="shared" si="0"/>
        <v>0.14809982350746448</v>
      </c>
    </row>
    <row r="48" spans="1:15">
      <c r="A48" s="12"/>
      <c r="C48" s="52">
        <f t="shared" si="1"/>
        <v>102.94999999999995</v>
      </c>
      <c r="D48" s="19">
        <f t="shared" si="0"/>
        <v>0.15901485740798443</v>
      </c>
    </row>
    <row r="49" spans="1:4">
      <c r="A49" s="12"/>
      <c r="C49" s="52">
        <f t="shared" si="1"/>
        <v>103.24999999999994</v>
      </c>
      <c r="D49" s="19">
        <f t="shared" si="0"/>
        <v>0.16772587897466223</v>
      </c>
    </row>
    <row r="50" spans="1:4">
      <c r="A50" s="12"/>
      <c r="C50" s="52">
        <f t="shared" si="1"/>
        <v>103.54999999999994</v>
      </c>
      <c r="D50" s="19">
        <f t="shared" si="0"/>
        <v>0.17379675287797949</v>
      </c>
    </row>
    <row r="51" spans="1:4">
      <c r="A51" s="12"/>
      <c r="C51" s="52">
        <f t="shared" si="1"/>
        <v>103.84999999999994</v>
      </c>
      <c r="D51" s="19">
        <f t="shared" si="0"/>
        <v>0.17691410058397844</v>
      </c>
    </row>
    <row r="52" spans="1:4">
      <c r="A52" s="12"/>
      <c r="C52" s="52">
        <f t="shared" si="1"/>
        <v>104.14999999999993</v>
      </c>
      <c r="D52" s="19">
        <f t="shared" si="0"/>
        <v>0.17691410058397911</v>
      </c>
    </row>
    <row r="53" spans="1:4">
      <c r="A53" s="12"/>
      <c r="C53" s="52">
        <f t="shared" si="1"/>
        <v>104.44999999999993</v>
      </c>
      <c r="D53" s="19">
        <f t="shared" si="0"/>
        <v>0.17379675287798146</v>
      </c>
    </row>
    <row r="54" spans="1:4">
      <c r="A54" s="12"/>
      <c r="C54" s="52">
        <f t="shared" si="1"/>
        <v>104.74999999999993</v>
      </c>
      <c r="D54" s="19">
        <f t="shared" si="0"/>
        <v>0.1677258789746654</v>
      </c>
    </row>
    <row r="55" spans="1:4">
      <c r="A55" s="12"/>
      <c r="C55" s="52">
        <f t="shared" si="1"/>
        <v>105.04999999999993</v>
      </c>
      <c r="D55" s="19">
        <f t="shared" si="0"/>
        <v>0.15901485740798865</v>
      </c>
    </row>
    <row r="56" spans="1:4">
      <c r="A56" s="12"/>
      <c r="C56" s="52">
        <f t="shared" si="1"/>
        <v>105.34999999999992</v>
      </c>
      <c r="D56" s="19">
        <f t="shared" si="0"/>
        <v>0.14809982350746956</v>
      </c>
    </row>
    <row r="57" spans="1:4">
      <c r="A57" s="12"/>
      <c r="C57" s="52">
        <f t="shared" si="1"/>
        <v>105.64999999999992</v>
      </c>
      <c r="D57" s="19">
        <f t="shared" si="0"/>
        <v>0.1355035230935667</v>
      </c>
    </row>
    <row r="58" spans="1:4">
      <c r="A58" s="12"/>
      <c r="C58" s="52">
        <f t="shared" si="1"/>
        <v>105.94999999999992</v>
      </c>
      <c r="D58" s="19">
        <f t="shared" si="0"/>
        <v>0.1217939855097943</v>
      </c>
    </row>
    <row r="59" spans="1:4">
      <c r="A59" s="12"/>
      <c r="C59" s="52">
        <f t="shared" si="1"/>
        <v>106.24999999999991</v>
      </c>
      <c r="D59" s="19">
        <f t="shared" si="0"/>
        <v>0.10754254423073446</v>
      </c>
    </row>
    <row r="60" spans="1:4">
      <c r="A60" s="12"/>
      <c r="C60" s="52">
        <f t="shared" si="1"/>
        <v>106.54999999999991</v>
      </c>
      <c r="D60" s="19">
        <f t="shared" si="0"/>
        <v>9.3285464944326005E-2</v>
      </c>
    </row>
    <row r="61" spans="1:4">
      <c r="A61" s="12"/>
      <c r="C61" s="52">
        <f t="shared" si="1"/>
        <v>106.84999999999991</v>
      </c>
      <c r="D61" s="19">
        <f t="shared" ref="D61:D92" si="2">_xlfn.NORM.DIST(C61,$E$23,$E$24,FALSE)</f>
        <v>7.9492629553133187E-2</v>
      </c>
    </row>
    <row r="62" spans="1:4">
      <c r="A62" s="12"/>
      <c r="C62" s="52">
        <f t="shared" ref="C62:C93" si="3">C61+$E$26</f>
        <v>107.14999999999991</v>
      </c>
      <c r="D62" s="19">
        <f t="shared" si="2"/>
        <v>6.6545540282557158E-2</v>
      </c>
    </row>
    <row r="63" spans="1:4">
      <c r="A63" s="12"/>
      <c r="C63" s="52">
        <f t="shared" si="3"/>
        <v>107.4499999999999</v>
      </c>
      <c r="D63" s="19">
        <f t="shared" si="2"/>
        <v>5.4725565344825637E-2</v>
      </c>
    </row>
    <row r="64" spans="1:4">
      <c r="A64" s="12"/>
      <c r="C64" s="52">
        <f t="shared" si="3"/>
        <v>107.7499999999999</v>
      </c>
      <c r="D64" s="19">
        <f t="shared" si="2"/>
        <v>4.4212061685669331E-2</v>
      </c>
    </row>
    <row r="65" spans="1:4">
      <c r="A65" s="12"/>
      <c r="C65" s="52">
        <f t="shared" si="3"/>
        <v>108.0499999999999</v>
      </c>
      <c r="D65" s="19">
        <f t="shared" si="2"/>
        <v>3.5088959244844717E-2</v>
      </c>
    </row>
    <row r="66" spans="1:4">
      <c r="A66" s="12"/>
      <c r="C66" s="52">
        <f t="shared" si="3"/>
        <v>108.34999999999989</v>
      </c>
      <c r="D66" s="19">
        <f t="shared" si="2"/>
        <v>2.7357689488601265E-2</v>
      </c>
    </row>
    <row r="67" spans="1:4">
      <c r="A67" s="12"/>
      <c r="C67" s="52">
        <f t="shared" si="3"/>
        <v>108.64999999999989</v>
      </c>
      <c r="D67" s="19">
        <f t="shared" si="2"/>
        <v>2.0954029651500568E-2</v>
      </c>
    </row>
    <row r="68" spans="1:4">
      <c r="A68" s="12"/>
      <c r="C68" s="52">
        <f t="shared" si="3"/>
        <v>108.94999999999989</v>
      </c>
      <c r="D68" s="19">
        <f t="shared" si="2"/>
        <v>1.5766485709437898E-2</v>
      </c>
    </row>
    <row r="69" spans="1:4">
      <c r="A69" s="12"/>
      <c r="C69" s="52">
        <f t="shared" si="3"/>
        <v>109.24999999999989</v>
      </c>
      <c r="D69" s="19">
        <f t="shared" si="2"/>
        <v>1.1654172930538926E-2</v>
      </c>
    </row>
    <row r="70" spans="1:4">
      <c r="A70" s="12"/>
      <c r="C70" s="52">
        <f t="shared" si="3"/>
        <v>109.54999999999988</v>
      </c>
      <c r="D70" s="19">
        <f t="shared" si="2"/>
        <v>8.4626664514012035E-3</v>
      </c>
    </row>
    <row r="71" spans="1:4">
      <c r="A71" s="12"/>
      <c r="C71" s="52">
        <f t="shared" si="3"/>
        <v>109.84999999999988</v>
      </c>
      <c r="D71" s="19">
        <f t="shared" si="2"/>
        <v>6.0368752149722203E-3</v>
      </c>
    </row>
    <row r="72" spans="1:4">
      <c r="A72" s="12"/>
      <c r="C72" s="52">
        <f t="shared" si="3"/>
        <v>110.14999999999988</v>
      </c>
      <c r="D72" s="19">
        <f t="shared" si="2"/>
        <v>4.2305456245949318E-3</v>
      </c>
    </row>
    <row r="73" spans="1:4">
      <c r="A73" s="12"/>
      <c r="C73" s="52">
        <f t="shared" si="3"/>
        <v>110.44999999999987</v>
      </c>
      <c r="D73" s="19">
        <f t="shared" si="2"/>
        <v>2.912458706228695E-3</v>
      </c>
    </row>
    <row r="74" spans="1:4">
      <c r="A74" s="12"/>
      <c r="C74" s="52">
        <f t="shared" si="3"/>
        <v>110.74999999999987</v>
      </c>
      <c r="D74" s="19">
        <f t="shared" si="2"/>
        <v>1.9697104053061167E-3</v>
      </c>
    </row>
    <row r="75" spans="1:4">
      <c r="A75" s="12"/>
      <c r="C75" s="52">
        <f t="shared" si="3"/>
        <v>111.04999999999987</v>
      </c>
      <c r="D75" s="19">
        <f t="shared" si="2"/>
        <v>1.3086520535039534E-3</v>
      </c>
    </row>
    <row r="76" spans="1:4">
      <c r="A76" s="12"/>
      <c r="C76" s="52">
        <f t="shared" si="3"/>
        <v>111.34999999999987</v>
      </c>
      <c r="D76" s="19">
        <f t="shared" si="2"/>
        <v>8.5413243082328109E-4</v>
      </c>
    </row>
    <row r="77" spans="1:4">
      <c r="A77" s="12"/>
      <c r="C77" s="52">
        <f t="shared" si="3"/>
        <v>111.64999999999986</v>
      </c>
      <c r="D77" s="19">
        <f t="shared" si="2"/>
        <v>5.4765296376589894E-4</v>
      </c>
    </row>
    <row r="78" spans="1:4">
      <c r="A78" s="12"/>
      <c r="C78" s="52">
        <f t="shared" si="3"/>
        <v>111.94999999999986</v>
      </c>
      <c r="D78" s="19">
        <f t="shared" si="2"/>
        <v>3.4495693609292371E-4</v>
      </c>
    </row>
    <row r="79" spans="1:4">
      <c r="A79" s="12"/>
      <c r="C79" s="52">
        <f t="shared" si="3"/>
        <v>112.24999999999986</v>
      </c>
      <c r="D79" s="19">
        <f t="shared" si="2"/>
        <v>2.1345362294263628E-4</v>
      </c>
    </row>
    <row r="80" spans="1:4">
      <c r="A80" s="12"/>
      <c r="C80" s="52">
        <f t="shared" si="3"/>
        <v>112.54999999999986</v>
      </c>
      <c r="D80" s="19">
        <f t="shared" si="2"/>
        <v>1.2975418924068079E-4</v>
      </c>
    </row>
    <row r="81" spans="1:4">
      <c r="A81" s="12"/>
      <c r="C81" s="52">
        <f t="shared" si="3"/>
        <v>112.84999999999985</v>
      </c>
      <c r="D81" s="19">
        <f t="shared" si="2"/>
        <v>7.7485145962403643E-5</v>
      </c>
    </row>
    <row r="82" spans="1:4">
      <c r="A82" s="12"/>
      <c r="C82" s="52">
        <f t="shared" si="3"/>
        <v>113.14999999999985</v>
      </c>
      <c r="D82" s="19">
        <f t="shared" si="2"/>
        <v>4.5456367947027793E-5</v>
      </c>
    </row>
    <row r="83" spans="1:4">
      <c r="A83" s="12"/>
      <c r="C83" s="52">
        <f t="shared" si="3"/>
        <v>113.44999999999985</v>
      </c>
      <c r="D83" s="19">
        <f t="shared" si="2"/>
        <v>2.6196919002914097E-5</v>
      </c>
    </row>
    <row r="84" spans="1:4">
      <c r="A84" s="12"/>
      <c r="C84" s="52">
        <f t="shared" si="3"/>
        <v>113.74999999999984</v>
      </c>
      <c r="D84" s="19">
        <f t="shared" si="2"/>
        <v>1.4831494398065973E-5</v>
      </c>
    </row>
    <row r="85" spans="1:4">
      <c r="A85" s="12"/>
      <c r="C85" s="52">
        <f t="shared" si="3"/>
        <v>114.04999999999984</v>
      </c>
      <c r="D85" s="19">
        <f t="shared" si="2"/>
        <v>8.2489527507660795E-6</v>
      </c>
    </row>
    <row r="86" spans="1:4">
      <c r="A86" s="12"/>
      <c r="C86" s="52">
        <f t="shared" si="3"/>
        <v>114.34999999999984</v>
      </c>
      <c r="D86" s="19">
        <f t="shared" si="2"/>
        <v>4.5070453624400491E-6</v>
      </c>
    </row>
    <row r="87" spans="1:4">
      <c r="A87" s="12"/>
      <c r="C87" s="52">
        <f t="shared" si="3"/>
        <v>114.64999999999984</v>
      </c>
      <c r="D87" s="19">
        <f t="shared" si="2"/>
        <v>2.4191580981697703E-6</v>
      </c>
    </row>
    <row r="88" spans="1:4">
      <c r="A88" s="12"/>
      <c r="C88" s="52">
        <f t="shared" si="3"/>
        <v>114.94999999999983</v>
      </c>
      <c r="D88" s="19">
        <f t="shared" si="2"/>
        <v>1.2756037377273246E-6</v>
      </c>
    </row>
    <row r="89" spans="1:4">
      <c r="A89" s="12"/>
      <c r="C89" s="52">
        <f t="shared" si="3"/>
        <v>115.24999999999983</v>
      </c>
      <c r="D89" s="19">
        <f t="shared" si="2"/>
        <v>6.6076422877104788E-7</v>
      </c>
    </row>
    <row r="90" spans="1:4">
      <c r="A90" s="12"/>
      <c r="C90" s="52">
        <f t="shared" si="3"/>
        <v>115.54999999999983</v>
      </c>
      <c r="D90" s="19">
        <f t="shared" si="2"/>
        <v>3.3624549463465862E-7</v>
      </c>
    </row>
    <row r="91" spans="1:4">
      <c r="A91" s="12"/>
      <c r="C91" s="52">
        <f t="shared" si="3"/>
        <v>115.84999999999982</v>
      </c>
      <c r="D91" s="19">
        <f t="shared" si="2"/>
        <v>1.680914537144351E-7</v>
      </c>
    </row>
    <row r="92" spans="1:4">
      <c r="A92" s="12"/>
      <c r="C92" s="52">
        <f t="shared" si="3"/>
        <v>116.14999999999982</v>
      </c>
      <c r="D92" s="19">
        <f t="shared" si="2"/>
        <v>8.2549415313604066E-8</v>
      </c>
    </row>
    <row r="93" spans="1:4">
      <c r="A93" s="12"/>
      <c r="C93" s="52">
        <f t="shared" si="3"/>
        <v>116.44999999999982</v>
      </c>
      <c r="D93" s="19">
        <f t="shared" ref="D93" si="4">_xlfn.NORM.DIST(C93,$E$23,$E$24,FALSE)</f>
        <v>3.9825531382182154E-8</v>
      </c>
    </row>
    <row r="94" spans="1:4">
      <c r="A94" s="12"/>
      <c r="D94" s="14"/>
    </row>
    <row r="95" spans="1:4">
      <c r="A95" s="12"/>
      <c r="D95" s="14"/>
    </row>
    <row r="96" spans="1:4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</sheetData>
  <sheetProtection algorithmName="SHA-512" hashValue="K5VhW3CQuXL+QYLl7amHeiUiRpa2iFRTvoPn7kPoyEBIlNWY0Qlo1zix6kI0wohQDKaPiZOn5ONqkMGTsTP1Ng==" saltValue="OluROJQFLCGDVDPwte860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E8B1-8E7E-43D1-9337-FD899A9E721E}">
  <dimension ref="A1:X106"/>
  <sheetViews>
    <sheetView zoomScale="50" zoomScaleNormal="50" workbookViewId="0">
      <selection activeCell="E26" sqref="E26"/>
    </sheetView>
  </sheetViews>
  <sheetFormatPr baseColWidth="10" defaultRowHeight="14.4"/>
  <cols>
    <col min="1" max="1" width="11.5546875" style="1"/>
    <col min="2" max="2" width="6.44140625" style="1" customWidth="1"/>
    <col min="3" max="3" width="13.88671875" style="1" customWidth="1"/>
    <col min="4" max="4" width="13.21875" style="1" customWidth="1"/>
    <col min="5" max="5" width="12.77734375" style="1" customWidth="1"/>
    <col min="6" max="7" width="11.5546875" style="1"/>
    <col min="8" max="8" width="13.109375" style="1" customWidth="1"/>
    <col min="9" max="10" width="11.5546875" style="1"/>
    <col min="11" max="11" width="15.44140625" style="1" customWidth="1"/>
    <col min="12" max="16384" width="11.5546875" style="1"/>
  </cols>
  <sheetData>
    <row r="1" spans="1:17" ht="68.400000000000006" customHeight="1"/>
    <row r="2" spans="1:17" ht="28.8">
      <c r="C2" s="9" t="s">
        <v>28</v>
      </c>
    </row>
    <row r="3" spans="1:17">
      <c r="I3" s="11"/>
    </row>
    <row r="4" spans="1:17" ht="21">
      <c r="C4" s="10" t="s">
        <v>6</v>
      </c>
      <c r="F4" s="30">
        <v>9</v>
      </c>
      <c r="I4" s="8" t="s">
        <v>30</v>
      </c>
      <c r="L4" s="59">
        <v>1</v>
      </c>
      <c r="M4" s="2"/>
    </row>
    <row r="5" spans="1:17" ht="21">
      <c r="C5" s="10" t="s">
        <v>5</v>
      </c>
      <c r="F5" s="30">
        <v>6.5</v>
      </c>
      <c r="I5" s="8" t="s">
        <v>12</v>
      </c>
      <c r="L5" s="11">
        <f>F7*L4</f>
        <v>0.2</v>
      </c>
    </row>
    <row r="6" spans="1:17" ht="21">
      <c r="C6" s="10" t="s">
        <v>14</v>
      </c>
      <c r="F6" s="57">
        <v>6.3</v>
      </c>
      <c r="I6" s="8"/>
      <c r="L6" s="11"/>
    </row>
    <row r="7" spans="1:17" ht="21">
      <c r="C7" s="10" t="s">
        <v>10</v>
      </c>
      <c r="F7" s="57">
        <v>0.2</v>
      </c>
      <c r="I7" s="8" t="s">
        <v>3</v>
      </c>
      <c r="L7" s="11">
        <f>F4-L5</f>
        <v>8.8000000000000007</v>
      </c>
    </row>
    <row r="8" spans="1:17" ht="21">
      <c r="C8" s="10" t="s">
        <v>24</v>
      </c>
      <c r="F8" s="30">
        <v>2</v>
      </c>
      <c r="I8" s="8" t="s">
        <v>4</v>
      </c>
      <c r="L8" s="11">
        <f>F5+L5</f>
        <v>6.7</v>
      </c>
    </row>
    <row r="9" spans="1:17" ht="21">
      <c r="C9" s="10" t="s">
        <v>11</v>
      </c>
      <c r="F9" s="30">
        <f>F7/F8</f>
        <v>0.1</v>
      </c>
      <c r="I9" s="11"/>
    </row>
    <row r="11" spans="1:17">
      <c r="M11" s="2"/>
    </row>
    <row r="14" spans="1:17">
      <c r="J14" s="4"/>
      <c r="K14" s="4"/>
      <c r="L14" s="4"/>
      <c r="M14" s="4"/>
      <c r="N14" s="4"/>
      <c r="O14" s="4"/>
      <c r="P14" s="4"/>
    </row>
    <row r="15" spans="1:17" ht="21">
      <c r="A15" s="4"/>
      <c r="B15" s="4"/>
      <c r="J15" s="33" t="s">
        <v>18</v>
      </c>
      <c r="K15" s="33" t="s">
        <v>19</v>
      </c>
      <c r="L15" s="33" t="s">
        <v>23</v>
      </c>
      <c r="M15" s="33">
        <v>0</v>
      </c>
      <c r="N15" s="33" t="s">
        <v>22</v>
      </c>
      <c r="O15" s="33" t="s">
        <v>20</v>
      </c>
      <c r="P15" s="33" t="s">
        <v>21</v>
      </c>
    </row>
    <row r="16" spans="1:17" ht="62.4">
      <c r="A16" s="5"/>
      <c r="B16" s="3" t="s">
        <v>1</v>
      </c>
      <c r="C16" s="21" t="s">
        <v>26</v>
      </c>
      <c r="D16" s="21" t="s">
        <v>15</v>
      </c>
      <c r="E16" s="21" t="s">
        <v>0</v>
      </c>
      <c r="F16" s="21" t="s">
        <v>2</v>
      </c>
      <c r="G16" s="21" t="s">
        <v>3</v>
      </c>
      <c r="H16" s="21" t="s">
        <v>29</v>
      </c>
      <c r="J16" s="34">
        <f>$E$23+((-3)*$E$24)</f>
        <v>6</v>
      </c>
      <c r="K16" s="34">
        <f>$E$23+((-2)*$E$24)</f>
        <v>6.1</v>
      </c>
      <c r="L16" s="34">
        <f>$E$23+((-1)*$E$24)</f>
        <v>6.2</v>
      </c>
      <c r="M16" s="34">
        <f>$E$23+((0)*$E$24)</f>
        <v>6.3</v>
      </c>
      <c r="N16" s="34">
        <f>$E$23+((1)*$E$24)</f>
        <v>6.3999999999999995</v>
      </c>
      <c r="O16" s="34">
        <f>$E$23+((2)*$E$24)</f>
        <v>6.5</v>
      </c>
      <c r="P16" s="34">
        <f>$E$23+((3)*$E$24)</f>
        <v>6.6</v>
      </c>
      <c r="Q16" s="4"/>
    </row>
    <row r="17" spans="1:10" s="4" customFormat="1" ht="3.6" customHeight="1">
      <c r="A17" s="5"/>
      <c r="B17" s="47">
        <v>0</v>
      </c>
      <c r="C17" s="37"/>
      <c r="D17" s="38"/>
      <c r="E17" s="48">
        <f>$F$4</f>
        <v>9</v>
      </c>
      <c r="F17" s="48">
        <f>$F$5</f>
        <v>6.5</v>
      </c>
      <c r="G17" s="48">
        <f>$L$7</f>
        <v>8.8000000000000007</v>
      </c>
      <c r="H17" s="48">
        <f>$L$8</f>
        <v>6.7</v>
      </c>
    </row>
    <row r="18" spans="1:10" s="4" customFormat="1" ht="3.6" customHeight="1">
      <c r="A18" s="5"/>
      <c r="B18" s="47">
        <v>2</v>
      </c>
      <c r="C18" s="39"/>
      <c r="D18" s="40"/>
      <c r="E18" s="49">
        <f>$F$4</f>
        <v>9</v>
      </c>
      <c r="F18" s="49">
        <f>$F$5</f>
        <v>6.5</v>
      </c>
      <c r="G18" s="49">
        <f>$L$7</f>
        <v>8.8000000000000007</v>
      </c>
      <c r="H18" s="49">
        <f>$L$8</f>
        <v>6.7</v>
      </c>
    </row>
    <row r="19" spans="1:10">
      <c r="A19" s="5"/>
      <c r="B19" s="47">
        <v>3</v>
      </c>
      <c r="C19" s="41">
        <f>F9</f>
        <v>0.1</v>
      </c>
      <c r="D19" s="42">
        <f>F6</f>
        <v>6.3</v>
      </c>
      <c r="E19" s="42">
        <f>$F$4</f>
        <v>9</v>
      </c>
      <c r="F19" s="42">
        <f>$F$5</f>
        <v>6.5</v>
      </c>
      <c r="G19" s="42">
        <f>$L$7</f>
        <v>8.8000000000000007</v>
      </c>
      <c r="H19" s="42">
        <f>$L$8</f>
        <v>6.7</v>
      </c>
      <c r="I19" s="5"/>
    </row>
    <row r="20" spans="1:10">
      <c r="A20" s="5"/>
      <c r="B20" s="47">
        <v>4</v>
      </c>
      <c r="C20" s="43"/>
      <c r="D20" s="36"/>
      <c r="E20" s="47">
        <f>$F$4</f>
        <v>9</v>
      </c>
      <c r="F20" s="47">
        <f>$F$5</f>
        <v>6.5</v>
      </c>
      <c r="G20" s="47">
        <f>$L$7</f>
        <v>8.8000000000000007</v>
      </c>
      <c r="H20" s="47">
        <f>$L$8</f>
        <v>6.7</v>
      </c>
      <c r="I20" s="5"/>
      <c r="J20" s="5"/>
    </row>
    <row r="21" spans="1:10">
      <c r="A21" s="5"/>
      <c r="B21" s="47">
        <v>5</v>
      </c>
      <c r="C21" s="43"/>
      <c r="D21" s="36"/>
      <c r="E21" s="47">
        <f>$F$4</f>
        <v>9</v>
      </c>
      <c r="F21" s="47">
        <f>$F$5</f>
        <v>6.5</v>
      </c>
      <c r="G21" s="47">
        <f>$L$7</f>
        <v>8.8000000000000007</v>
      </c>
      <c r="H21" s="47">
        <f>$L$8</f>
        <v>6.7</v>
      </c>
      <c r="I21" s="5"/>
      <c r="J21" s="5"/>
    </row>
    <row r="22" spans="1:10" ht="20.399999999999999" customHeight="1">
      <c r="A22" s="5"/>
      <c r="B22" s="5"/>
      <c r="C22" s="6"/>
      <c r="D22" s="5"/>
      <c r="E22" s="5"/>
      <c r="F22" s="5"/>
      <c r="G22" s="5"/>
      <c r="H22" s="5"/>
      <c r="I22" s="5"/>
      <c r="J22" s="5"/>
    </row>
    <row r="23" spans="1:10" ht="21.6" customHeight="1">
      <c r="C23" s="17" t="s">
        <v>13</v>
      </c>
      <c r="D23" s="18"/>
      <c r="E23" s="28">
        <f>D19</f>
        <v>6.3</v>
      </c>
      <c r="F23" s="5"/>
      <c r="I23" s="5"/>
      <c r="J23" s="5"/>
    </row>
    <row r="24" spans="1:10" ht="21.6" customHeight="1">
      <c r="C24" s="17" t="s">
        <v>11</v>
      </c>
      <c r="D24" s="18"/>
      <c r="E24" s="29">
        <f>C19</f>
        <v>0.1</v>
      </c>
    </row>
    <row r="25" spans="1:10" ht="18">
      <c r="C25" s="17" t="s">
        <v>16</v>
      </c>
      <c r="D25" s="20"/>
      <c r="E25" s="28">
        <f>F5</f>
        <v>6.5</v>
      </c>
    </row>
    <row r="26" spans="1:10" ht="18">
      <c r="C26" s="15" t="s">
        <v>9</v>
      </c>
      <c r="D26" s="16"/>
      <c r="E26" s="58">
        <v>0.02</v>
      </c>
    </row>
    <row r="28" spans="1:10">
      <c r="C28" s="50" t="s">
        <v>7</v>
      </c>
      <c r="D28" s="51" t="s">
        <v>8</v>
      </c>
      <c r="F28" s="7"/>
      <c r="G28" s="7"/>
      <c r="H28" s="7"/>
      <c r="I28" s="7"/>
    </row>
    <row r="29" spans="1:10">
      <c r="C29" s="52">
        <f>J16</f>
        <v>6</v>
      </c>
      <c r="D29" s="19">
        <f t="shared" ref="D29:D60" si="0">_xlfn.NORM.DIST(C29,$E$23,$E$24,FALSE)</f>
        <v>4.4318484119380309E-2</v>
      </c>
    </row>
    <row r="30" spans="1:10">
      <c r="C30" s="52">
        <f t="shared" ref="C30:C61" si="1">C29+$E$26</f>
        <v>6.02</v>
      </c>
      <c r="D30" s="19">
        <f t="shared" si="0"/>
        <v>7.9154515829799071E-2</v>
      </c>
    </row>
    <row r="31" spans="1:10">
      <c r="C31" s="52">
        <f t="shared" si="1"/>
        <v>6.0399999999999991</v>
      </c>
      <c r="D31" s="19">
        <f t="shared" si="0"/>
        <v>0.13582969233685377</v>
      </c>
    </row>
    <row r="32" spans="1:10">
      <c r="C32" s="52">
        <f t="shared" si="1"/>
        <v>6.0599999999999987</v>
      </c>
      <c r="D32" s="19">
        <f t="shared" si="0"/>
        <v>0.22394530294842305</v>
      </c>
    </row>
    <row r="33" spans="1:16">
      <c r="C33" s="52">
        <f t="shared" si="1"/>
        <v>6.0799999999999983</v>
      </c>
      <c r="D33" s="19">
        <f t="shared" si="0"/>
        <v>0.35474592846230241</v>
      </c>
      <c r="E33" s="12"/>
    </row>
    <row r="34" spans="1:16">
      <c r="C34" s="52">
        <f t="shared" si="1"/>
        <v>6.0999999999999979</v>
      </c>
      <c r="D34" s="19">
        <f t="shared" si="0"/>
        <v>0.53990966513185945</v>
      </c>
    </row>
    <row r="35" spans="1:16" ht="23.4">
      <c r="C35" s="52">
        <f t="shared" si="1"/>
        <v>6.1199999999999974</v>
      </c>
      <c r="D35" s="19">
        <f t="shared" si="0"/>
        <v>0.78950158300890783</v>
      </c>
      <c r="K35" s="23" t="s">
        <v>17</v>
      </c>
      <c r="L35" s="24"/>
      <c r="M35" s="25"/>
      <c r="N35" s="25"/>
      <c r="O35" s="27">
        <f>1-(_xlfn.NORM.DIST(E25,E23,E24,TRUE))</f>
        <v>2.2750131948179098E-2</v>
      </c>
    </row>
    <row r="36" spans="1:16" ht="25.8">
      <c r="C36" s="52">
        <f t="shared" si="1"/>
        <v>6.139999999999997</v>
      </c>
      <c r="D36" s="19">
        <f t="shared" si="0"/>
        <v>1.1092083467945058</v>
      </c>
      <c r="K36" s="23" t="s">
        <v>27</v>
      </c>
      <c r="L36" s="25"/>
      <c r="M36" s="25"/>
      <c r="N36" s="25"/>
      <c r="O36" s="26">
        <f>$O$35*100</f>
        <v>2.2750131948179098</v>
      </c>
      <c r="P36" s="35"/>
    </row>
    <row r="37" spans="1:16">
      <c r="C37" s="52">
        <f t="shared" si="1"/>
        <v>6.1599999999999966</v>
      </c>
      <c r="D37" s="19">
        <f t="shared" si="0"/>
        <v>1.4972746563573807</v>
      </c>
    </row>
    <row r="38" spans="1:16">
      <c r="C38" s="52">
        <f t="shared" si="1"/>
        <v>6.1799999999999962</v>
      </c>
      <c r="D38" s="19">
        <f t="shared" si="0"/>
        <v>1.941860549832044</v>
      </c>
    </row>
    <row r="39" spans="1:16">
      <c r="C39" s="52">
        <f t="shared" si="1"/>
        <v>6.1999999999999957</v>
      </c>
      <c r="D39" s="19">
        <f t="shared" si="0"/>
        <v>2.4197072451913346</v>
      </c>
    </row>
    <row r="40" spans="1:16">
      <c r="C40" s="52">
        <f t="shared" si="1"/>
        <v>6.2199999999999953</v>
      </c>
      <c r="D40" s="19">
        <f t="shared" si="0"/>
        <v>2.8969155276147229</v>
      </c>
    </row>
    <row r="41" spans="1:16">
      <c r="A41" s="12"/>
      <c r="C41" s="52">
        <f t="shared" si="1"/>
        <v>6.2399999999999949</v>
      </c>
      <c r="D41" s="19">
        <f t="shared" si="0"/>
        <v>3.3322460289178975</v>
      </c>
    </row>
    <row r="42" spans="1:16">
      <c r="A42" s="12"/>
      <c r="C42" s="52">
        <f t="shared" si="1"/>
        <v>6.2599999999999945</v>
      </c>
      <c r="D42" s="19">
        <f t="shared" si="0"/>
        <v>3.6827014030331546</v>
      </c>
    </row>
    <row r="43" spans="1:16">
      <c r="A43" s="12"/>
      <c r="C43" s="52">
        <f t="shared" si="1"/>
        <v>6.279999999999994</v>
      </c>
      <c r="D43" s="19">
        <f t="shared" si="0"/>
        <v>3.9104269397545135</v>
      </c>
    </row>
    <row r="44" spans="1:16">
      <c r="A44" s="12"/>
      <c r="C44" s="52">
        <f t="shared" si="1"/>
        <v>6.2999999999999936</v>
      </c>
      <c r="D44" s="19">
        <f t="shared" si="0"/>
        <v>3.9894228040143269</v>
      </c>
    </row>
    <row r="45" spans="1:16">
      <c r="A45" s="12"/>
      <c r="C45" s="52">
        <f t="shared" si="1"/>
        <v>6.3199999999999932</v>
      </c>
      <c r="D45" s="19">
        <f t="shared" si="0"/>
        <v>3.9104269397546108</v>
      </c>
    </row>
    <row r="46" spans="1:16">
      <c r="A46" s="12"/>
      <c r="C46" s="52">
        <f t="shared" si="1"/>
        <v>6.3399999999999928</v>
      </c>
      <c r="D46" s="19">
        <f t="shared" si="0"/>
        <v>3.6827014030333372</v>
      </c>
    </row>
    <row r="47" spans="1:16">
      <c r="A47" s="12"/>
      <c r="C47" s="52">
        <f t="shared" si="1"/>
        <v>6.3599999999999923</v>
      </c>
      <c r="D47" s="19">
        <f t="shared" si="0"/>
        <v>3.3322460289181466</v>
      </c>
    </row>
    <row r="48" spans="1:16">
      <c r="A48" s="12"/>
      <c r="C48" s="52">
        <f t="shared" si="1"/>
        <v>6.3799999999999919</v>
      </c>
      <c r="D48" s="19">
        <f t="shared" si="0"/>
        <v>2.8969155276150111</v>
      </c>
    </row>
    <row r="49" spans="1:24">
      <c r="A49" s="12"/>
      <c r="C49" s="52">
        <f t="shared" si="1"/>
        <v>6.3999999999999915</v>
      </c>
      <c r="D49" s="19">
        <f t="shared" si="0"/>
        <v>2.4197072451916353</v>
      </c>
    </row>
    <row r="50" spans="1:24">
      <c r="A50" s="12"/>
      <c r="C50" s="52">
        <f t="shared" si="1"/>
        <v>6.419999999999991</v>
      </c>
      <c r="D50" s="19">
        <f t="shared" si="0"/>
        <v>1.9418605498323338</v>
      </c>
    </row>
    <row r="51" spans="1:24">
      <c r="A51" s="12"/>
      <c r="C51" s="52">
        <f t="shared" si="1"/>
        <v>6.4399999999999906</v>
      </c>
      <c r="D51" s="19">
        <f t="shared" si="0"/>
        <v>1.4972746563576413</v>
      </c>
    </row>
    <row r="52" spans="1:24" ht="25.8">
      <c r="A52" s="12"/>
      <c r="C52" s="52">
        <f t="shared" si="1"/>
        <v>6.4599999999999902</v>
      </c>
      <c r="D52" s="19">
        <f t="shared" si="0"/>
        <v>1.1092083467947265</v>
      </c>
      <c r="W52" s="44"/>
      <c r="X52" s="44"/>
    </row>
    <row r="53" spans="1:24" ht="25.8">
      <c r="A53" s="12"/>
      <c r="C53" s="52">
        <f t="shared" si="1"/>
        <v>6.4799999999999898</v>
      </c>
      <c r="D53" s="19">
        <f t="shared" si="0"/>
        <v>0.78950158300908446</v>
      </c>
      <c r="W53" s="44"/>
      <c r="X53" s="45"/>
    </row>
    <row r="54" spans="1:24" ht="25.8">
      <c r="A54" s="12"/>
      <c r="C54" s="52">
        <f t="shared" si="1"/>
        <v>6.4999999999999893</v>
      </c>
      <c r="D54" s="19">
        <f t="shared" si="0"/>
        <v>0.53990966513199368</v>
      </c>
      <c r="W54" s="44"/>
      <c r="X54" s="45"/>
    </row>
    <row r="55" spans="1:24" ht="25.8">
      <c r="A55" s="12"/>
      <c r="C55" s="52">
        <f t="shared" si="1"/>
        <v>6.5199999999999889</v>
      </c>
      <c r="D55" s="19">
        <f t="shared" si="0"/>
        <v>0.35474592846239944</v>
      </c>
      <c r="W55" s="44"/>
      <c r="X55" s="46"/>
    </row>
    <row r="56" spans="1:24" ht="25.8">
      <c r="A56" s="12"/>
      <c r="C56" s="52">
        <f t="shared" si="1"/>
        <v>6.5399999999999885</v>
      </c>
      <c r="D56" s="19">
        <f t="shared" si="0"/>
        <v>0.22394530294848985</v>
      </c>
      <c r="W56" s="44"/>
      <c r="X56" s="44"/>
    </row>
    <row r="57" spans="1:24" ht="25.8">
      <c r="A57" s="12"/>
      <c r="C57" s="52">
        <f t="shared" si="1"/>
        <v>6.5599999999999881</v>
      </c>
      <c r="D57" s="19">
        <f t="shared" si="0"/>
        <v>0.13582969233689768</v>
      </c>
      <c r="W57" s="44"/>
      <c r="X57" s="44"/>
    </row>
    <row r="58" spans="1:24">
      <c r="A58" s="12"/>
      <c r="C58" s="52">
        <f t="shared" si="1"/>
        <v>6.5799999999999876</v>
      </c>
      <c r="D58" s="19">
        <f t="shared" si="0"/>
        <v>7.9154515829826633E-2</v>
      </c>
    </row>
    <row r="59" spans="1:24">
      <c r="A59" s="12"/>
      <c r="C59" s="52">
        <f t="shared" si="1"/>
        <v>6.5999999999999872</v>
      </c>
      <c r="D59" s="19">
        <f t="shared" si="0"/>
        <v>4.4318484119396838E-2</v>
      </c>
    </row>
    <row r="60" spans="1:24">
      <c r="A60" s="12"/>
      <c r="C60" s="52">
        <f t="shared" si="1"/>
        <v>6.6199999999999868</v>
      </c>
      <c r="D60" s="19">
        <f t="shared" si="0"/>
        <v>2.3840882014658376E-2</v>
      </c>
    </row>
    <row r="61" spans="1:24">
      <c r="A61" s="12"/>
      <c r="C61" s="52">
        <f t="shared" si="1"/>
        <v>6.6399999999999864</v>
      </c>
      <c r="D61" s="19">
        <f t="shared" ref="D61:D92" si="2">_xlfn.NORM.DIST(C61,$E$23,$E$24,FALSE)</f>
        <v>1.2322191684735834E-2</v>
      </c>
    </row>
    <row r="62" spans="1:24">
      <c r="A62" s="12"/>
      <c r="C62" s="52">
        <f t="shared" ref="C62:C93" si="3">C61+$E$26</f>
        <v>6.6599999999999859</v>
      </c>
      <c r="D62" s="19">
        <f t="shared" si="2"/>
        <v>6.1190193011407849E-3</v>
      </c>
    </row>
    <row r="63" spans="1:24">
      <c r="A63" s="12"/>
      <c r="C63" s="52">
        <f t="shared" si="3"/>
        <v>6.6799999999999855</v>
      </c>
      <c r="D63" s="19">
        <f t="shared" si="2"/>
        <v>2.9194692579161893E-3</v>
      </c>
    </row>
    <row r="64" spans="1:24">
      <c r="A64" s="12"/>
      <c r="C64" s="52">
        <f t="shared" si="3"/>
        <v>6.6999999999999851</v>
      </c>
      <c r="D64" s="19">
        <f t="shared" si="2"/>
        <v>1.3383022576496427E-3</v>
      </c>
    </row>
    <row r="65" spans="1:4">
      <c r="A65" s="12"/>
      <c r="C65" s="52">
        <f t="shared" si="3"/>
        <v>6.7199999999999847</v>
      </c>
      <c r="D65" s="19">
        <f t="shared" si="2"/>
        <v>5.8943067756577437E-4</v>
      </c>
    </row>
    <row r="66" spans="1:4">
      <c r="A66" s="12"/>
      <c r="C66" s="52">
        <f t="shared" si="3"/>
        <v>6.7399999999999842</v>
      </c>
      <c r="D66" s="19">
        <f t="shared" si="2"/>
        <v>2.4942471290070677E-4</v>
      </c>
    </row>
    <row r="67" spans="1:4">
      <c r="A67" s="12"/>
      <c r="C67" s="52">
        <f t="shared" si="3"/>
        <v>6.7599999999999838</v>
      </c>
      <c r="D67" s="19">
        <f t="shared" si="2"/>
        <v>1.0140852065494218E-4</v>
      </c>
    </row>
    <row r="68" spans="1:4">
      <c r="A68" s="12"/>
      <c r="C68" s="52">
        <f t="shared" si="3"/>
        <v>6.7799999999999834</v>
      </c>
      <c r="D68" s="19">
        <f t="shared" si="2"/>
        <v>3.9612990910351995E-5</v>
      </c>
    </row>
    <row r="69" spans="1:4">
      <c r="A69" s="12"/>
      <c r="C69" s="52">
        <f t="shared" si="3"/>
        <v>6.7999999999999829</v>
      </c>
      <c r="D69" s="19">
        <f t="shared" si="2"/>
        <v>1.4867195147355522E-5</v>
      </c>
    </row>
    <row r="70" spans="1:4">
      <c r="A70" s="12"/>
      <c r="C70" s="52">
        <f t="shared" si="3"/>
        <v>6.8199999999999825</v>
      </c>
      <c r="D70" s="19">
        <f t="shared" si="2"/>
        <v>5.3610353447024413E-6</v>
      </c>
    </row>
    <row r="71" spans="1:4">
      <c r="A71" s="12"/>
      <c r="C71" s="52">
        <f t="shared" si="3"/>
        <v>6.8399999999999821</v>
      </c>
      <c r="D71" s="19">
        <f t="shared" si="2"/>
        <v>1.8573618445570712E-6</v>
      </c>
    </row>
    <row r="72" spans="1:4">
      <c r="A72" s="12"/>
      <c r="C72" s="52">
        <f t="shared" si="3"/>
        <v>6.8599999999999817</v>
      </c>
      <c r="D72" s="19">
        <f t="shared" si="2"/>
        <v>6.1826205001721272E-7</v>
      </c>
    </row>
    <row r="73" spans="1:4">
      <c r="A73" s="12"/>
      <c r="C73" s="52">
        <f t="shared" si="3"/>
        <v>6.8799999999999812</v>
      </c>
      <c r="D73" s="19">
        <f t="shared" si="2"/>
        <v>1.9773196406265957E-7</v>
      </c>
    </row>
    <row r="74" spans="1:4">
      <c r="A74" s="12"/>
      <c r="C74" s="52">
        <f t="shared" si="3"/>
        <v>6.8999999999999808</v>
      </c>
      <c r="D74" s="19">
        <f t="shared" si="2"/>
        <v>6.0758828498302144E-8</v>
      </c>
    </row>
    <row r="75" spans="1:4">
      <c r="A75" s="12"/>
      <c r="C75" s="52">
        <f t="shared" si="3"/>
        <v>6.9199999999999804</v>
      </c>
      <c r="D75" s="19">
        <f t="shared" si="2"/>
        <v>1.7937839079662463E-8</v>
      </c>
    </row>
    <row r="76" spans="1:4">
      <c r="A76" s="12"/>
      <c r="C76" s="52">
        <f t="shared" si="3"/>
        <v>6.93999999999998</v>
      </c>
      <c r="D76" s="19">
        <f t="shared" si="2"/>
        <v>5.0881402816515283E-9</v>
      </c>
    </row>
    <row r="77" spans="1:4">
      <c r="A77" s="12"/>
      <c r="C77" s="52">
        <f t="shared" si="3"/>
        <v>6.9599999999999795</v>
      </c>
      <c r="D77" s="19">
        <f t="shared" si="2"/>
        <v>1.3866799941671696E-9</v>
      </c>
    </row>
    <row r="78" spans="1:4">
      <c r="A78" s="12"/>
      <c r="C78" s="52">
        <f t="shared" si="3"/>
        <v>6.9799999999999791</v>
      </c>
      <c r="D78" s="19">
        <f t="shared" si="2"/>
        <v>3.6309615017969091E-10</v>
      </c>
    </row>
    <row r="79" spans="1:4">
      <c r="A79" s="12"/>
      <c r="C79" s="52">
        <f t="shared" si="3"/>
        <v>6.9999999999999787</v>
      </c>
      <c r="D79" s="19">
        <f t="shared" si="2"/>
        <v>9.1347204083780938E-11</v>
      </c>
    </row>
    <row r="80" spans="1:4">
      <c r="A80" s="12"/>
      <c r="C80" s="52">
        <f t="shared" si="3"/>
        <v>7.0199999999999783</v>
      </c>
      <c r="D80" s="19">
        <f t="shared" si="2"/>
        <v>2.2079899631405754E-11</v>
      </c>
    </row>
    <row r="81" spans="1:4">
      <c r="A81" s="12"/>
      <c r="C81" s="52">
        <f t="shared" si="3"/>
        <v>7.0399999999999778</v>
      </c>
      <c r="D81" s="19">
        <f t="shared" si="2"/>
        <v>5.1277536368050248E-12</v>
      </c>
    </row>
    <row r="82" spans="1:4">
      <c r="A82" s="12"/>
      <c r="C82" s="52">
        <f t="shared" si="3"/>
        <v>7.0599999999999774</v>
      </c>
      <c r="D82" s="19">
        <f t="shared" si="2"/>
        <v>1.1441564901820841E-12</v>
      </c>
    </row>
    <row r="83" spans="1:4">
      <c r="A83" s="12"/>
      <c r="C83" s="52">
        <f t="shared" si="3"/>
        <v>7.079999999999977</v>
      </c>
      <c r="D83" s="19">
        <f t="shared" si="2"/>
        <v>2.4528552857007982E-13</v>
      </c>
    </row>
    <row r="84" spans="1:4">
      <c r="A84" s="12"/>
      <c r="C84" s="52">
        <f t="shared" si="3"/>
        <v>7.0999999999999766</v>
      </c>
      <c r="D84" s="19">
        <f t="shared" si="2"/>
        <v>5.0522710835462977E-14</v>
      </c>
    </row>
    <row r="85" spans="1:4">
      <c r="A85" s="12"/>
      <c r="C85" s="52">
        <f t="shared" si="3"/>
        <v>7.1199999999999761</v>
      </c>
      <c r="D85" s="19">
        <f t="shared" si="2"/>
        <v>9.9983787485165755E-15</v>
      </c>
    </row>
    <row r="86" spans="1:4">
      <c r="A86" s="12"/>
      <c r="C86" s="52">
        <f t="shared" si="3"/>
        <v>7.1399999999999757</v>
      </c>
      <c r="D86" s="19">
        <f t="shared" si="2"/>
        <v>1.9010815379118136E-15</v>
      </c>
    </row>
    <row r="87" spans="1:4">
      <c r="A87" s="12"/>
      <c r="C87" s="52">
        <f t="shared" si="3"/>
        <v>7.1599999999999753</v>
      </c>
      <c r="D87" s="19">
        <f t="shared" si="2"/>
        <v>3.4729627485735371E-16</v>
      </c>
    </row>
    <row r="88" spans="1:4">
      <c r="A88" s="12"/>
      <c r="C88" s="52">
        <f t="shared" si="3"/>
        <v>7.1799999999999748</v>
      </c>
      <c r="D88" s="19">
        <f t="shared" si="2"/>
        <v>6.0957581295758456E-17</v>
      </c>
    </row>
    <row r="89" spans="1:4">
      <c r="A89" s="12"/>
      <c r="C89" s="52">
        <f t="shared" si="3"/>
        <v>7.1999999999999744</v>
      </c>
      <c r="D89" s="19">
        <f t="shared" si="2"/>
        <v>1.0279773571692434E-17</v>
      </c>
    </row>
    <row r="90" spans="1:4">
      <c r="A90" s="12"/>
      <c r="C90" s="52">
        <f t="shared" si="3"/>
        <v>7.219999999999974</v>
      </c>
      <c r="D90" s="19">
        <f t="shared" si="2"/>
        <v>1.66558803238387E-18</v>
      </c>
    </row>
    <row r="91" spans="1:4">
      <c r="A91" s="12"/>
      <c r="C91" s="52">
        <f t="shared" si="3"/>
        <v>7.2399999999999736</v>
      </c>
      <c r="D91" s="19">
        <f t="shared" si="2"/>
        <v>2.5928647011067822E-19</v>
      </c>
    </row>
    <row r="92" spans="1:4">
      <c r="A92" s="12"/>
      <c r="C92" s="52">
        <f t="shared" si="3"/>
        <v>7.2599999999999731</v>
      </c>
      <c r="D92" s="19">
        <f t="shared" si="2"/>
        <v>3.8781119317568809E-20</v>
      </c>
    </row>
    <row r="93" spans="1:4">
      <c r="A93" s="12"/>
      <c r="C93" s="52">
        <f t="shared" si="3"/>
        <v>7.2799999999999727</v>
      </c>
      <c r="D93" s="19">
        <f t="shared" ref="D93" si="4">_xlfn.NORM.DIST(C93,$E$23,$E$24,FALSE)</f>
        <v>5.5730000227355404E-21</v>
      </c>
    </row>
    <row r="94" spans="1:4">
      <c r="A94" s="12"/>
      <c r="D94" s="14"/>
    </row>
    <row r="95" spans="1:4">
      <c r="A95" s="12"/>
      <c r="D95" s="14"/>
    </row>
    <row r="96" spans="1:4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</sheetData>
  <sheetProtection algorithmName="SHA-512" hashValue="DKyk9FLQ9NgPOvu+QR06Cq8OmOha2gvM3xh74Hrj0bgpUgLv0N6THDCv46tuQ7EPzBSPt9rvxnWF0yUF/xbQjw==" saltValue="+XyoLIxYJ1ruNJU4wksFf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385F-0222-4706-8D5F-0A82BD28B86B}">
  <dimension ref="A1:X106"/>
  <sheetViews>
    <sheetView zoomScale="50" zoomScaleNormal="50" workbookViewId="0">
      <selection activeCell="F6" sqref="F6:F7"/>
    </sheetView>
  </sheetViews>
  <sheetFormatPr baseColWidth="10" defaultRowHeight="14.4"/>
  <cols>
    <col min="1" max="1" width="11.5546875" style="1"/>
    <col min="2" max="2" width="6.44140625" style="1" customWidth="1"/>
    <col min="3" max="3" width="13.88671875" style="1" customWidth="1"/>
    <col min="4" max="4" width="13.21875" style="1" customWidth="1"/>
    <col min="5" max="5" width="12.77734375" style="1" customWidth="1"/>
    <col min="6" max="7" width="11.5546875" style="1"/>
    <col min="8" max="8" width="13.109375" style="1" customWidth="1"/>
    <col min="9" max="10" width="11.5546875" style="1"/>
    <col min="11" max="11" width="15.44140625" style="1" customWidth="1"/>
    <col min="12" max="16384" width="11.5546875" style="1"/>
  </cols>
  <sheetData>
    <row r="1" spans="1:17" ht="68.400000000000006" customHeight="1"/>
    <row r="2" spans="1:17" ht="28.8">
      <c r="C2" s="9" t="s">
        <v>28</v>
      </c>
    </row>
    <row r="3" spans="1:17">
      <c r="I3" s="11"/>
    </row>
    <row r="4" spans="1:17" ht="21">
      <c r="C4" s="10" t="s">
        <v>6</v>
      </c>
      <c r="F4" s="30">
        <v>9</v>
      </c>
      <c r="I4" s="8" t="s">
        <v>30</v>
      </c>
      <c r="L4" s="59">
        <v>1</v>
      </c>
      <c r="M4" s="2"/>
    </row>
    <row r="5" spans="1:17" ht="21">
      <c r="C5" s="10" t="s">
        <v>5</v>
      </c>
      <c r="F5" s="30">
        <v>6.5</v>
      </c>
      <c r="I5" s="8" t="s">
        <v>12</v>
      </c>
      <c r="L5" s="11">
        <f>F7*L4</f>
        <v>0.5</v>
      </c>
    </row>
    <row r="6" spans="1:17" ht="21">
      <c r="C6" s="10" t="s">
        <v>14</v>
      </c>
      <c r="F6" s="57">
        <v>8.8000000000000007</v>
      </c>
      <c r="I6" s="8"/>
      <c r="L6" s="11"/>
    </row>
    <row r="7" spans="1:17" ht="21">
      <c r="C7" s="10" t="s">
        <v>10</v>
      </c>
      <c r="F7" s="57">
        <v>0.5</v>
      </c>
      <c r="I7" s="8" t="s">
        <v>3</v>
      </c>
      <c r="L7" s="11">
        <f>F4-L5</f>
        <v>8.5</v>
      </c>
    </row>
    <row r="8" spans="1:17" ht="21">
      <c r="C8" s="10" t="s">
        <v>24</v>
      </c>
      <c r="F8" s="30">
        <v>2</v>
      </c>
      <c r="I8" s="8" t="s">
        <v>4</v>
      </c>
      <c r="L8" s="11">
        <f>F5+L5</f>
        <v>7</v>
      </c>
    </row>
    <row r="9" spans="1:17" ht="21">
      <c r="C9" s="10" t="s">
        <v>11</v>
      </c>
      <c r="F9" s="30">
        <f>F7/F8</f>
        <v>0.25</v>
      </c>
      <c r="I9" s="11"/>
    </row>
    <row r="11" spans="1:17">
      <c r="M11" s="2"/>
    </row>
    <row r="14" spans="1:17">
      <c r="J14" s="4"/>
      <c r="K14" s="4"/>
      <c r="L14" s="4"/>
      <c r="M14" s="4"/>
      <c r="N14" s="4"/>
      <c r="O14" s="4"/>
      <c r="P14" s="4"/>
    </row>
    <row r="15" spans="1:17" ht="21">
      <c r="A15" s="4"/>
      <c r="B15" s="4"/>
      <c r="J15" s="33" t="s">
        <v>18</v>
      </c>
      <c r="K15" s="33" t="s">
        <v>19</v>
      </c>
      <c r="L15" s="33" t="s">
        <v>23</v>
      </c>
      <c r="M15" s="33">
        <v>0</v>
      </c>
      <c r="N15" s="33" t="s">
        <v>22</v>
      </c>
      <c r="O15" s="33" t="s">
        <v>20</v>
      </c>
      <c r="P15" s="33" t="s">
        <v>21</v>
      </c>
    </row>
    <row r="16" spans="1:17" ht="62.4">
      <c r="A16" s="5"/>
      <c r="B16" s="3" t="s">
        <v>1</v>
      </c>
      <c r="C16" s="21" t="s">
        <v>26</v>
      </c>
      <c r="D16" s="21" t="s">
        <v>15</v>
      </c>
      <c r="E16" s="21" t="s">
        <v>0</v>
      </c>
      <c r="F16" s="21" t="s">
        <v>2</v>
      </c>
      <c r="G16" s="21" t="s">
        <v>3</v>
      </c>
      <c r="H16" s="21" t="s">
        <v>29</v>
      </c>
      <c r="J16" s="34">
        <f>$E$23+((-3)*$E$24)</f>
        <v>8.0500000000000007</v>
      </c>
      <c r="K16" s="34">
        <f>$E$23+((-2)*$E$24)</f>
        <v>8.3000000000000007</v>
      </c>
      <c r="L16" s="34">
        <f>$E$23+((-1)*$E$24)</f>
        <v>8.5500000000000007</v>
      </c>
      <c r="M16" s="34">
        <f>$E$23+((0)*$E$24)</f>
        <v>8.8000000000000007</v>
      </c>
      <c r="N16" s="34">
        <f>$E$23+((1)*$E$24)</f>
        <v>9.0500000000000007</v>
      </c>
      <c r="O16" s="34">
        <f>$E$23+((2)*$E$24)</f>
        <v>9.3000000000000007</v>
      </c>
      <c r="P16" s="34">
        <f>$E$23+((3)*$E$24)</f>
        <v>9.5500000000000007</v>
      </c>
      <c r="Q16" s="4"/>
    </row>
    <row r="17" spans="1:10" s="4" customFormat="1" ht="3.6" customHeight="1">
      <c r="A17" s="5"/>
      <c r="B17" s="47">
        <v>0</v>
      </c>
      <c r="C17" s="37"/>
      <c r="D17" s="38"/>
      <c r="E17" s="48">
        <f>$F$4</f>
        <v>9</v>
      </c>
      <c r="F17" s="48">
        <f>$F$5</f>
        <v>6.5</v>
      </c>
      <c r="G17" s="48">
        <f>$L$7</f>
        <v>8.5</v>
      </c>
      <c r="H17" s="48">
        <f>$L$8</f>
        <v>7</v>
      </c>
    </row>
    <row r="18" spans="1:10" s="4" customFormat="1" ht="3.6" customHeight="1">
      <c r="A18" s="5"/>
      <c r="B18" s="47">
        <v>2</v>
      </c>
      <c r="C18" s="39"/>
      <c r="D18" s="40"/>
      <c r="E18" s="49">
        <f>$F$4</f>
        <v>9</v>
      </c>
      <c r="F18" s="49">
        <f>$F$5</f>
        <v>6.5</v>
      </c>
      <c r="G18" s="49">
        <f>$L$7</f>
        <v>8.5</v>
      </c>
      <c r="H18" s="49">
        <f>$L$8</f>
        <v>7</v>
      </c>
    </row>
    <row r="19" spans="1:10">
      <c r="A19" s="5"/>
      <c r="B19" s="47">
        <v>3</v>
      </c>
      <c r="C19" s="41">
        <f>F9</f>
        <v>0.25</v>
      </c>
      <c r="D19" s="42">
        <f>F6</f>
        <v>8.8000000000000007</v>
      </c>
      <c r="E19" s="42">
        <f>$F$4</f>
        <v>9</v>
      </c>
      <c r="F19" s="42">
        <f>$F$5</f>
        <v>6.5</v>
      </c>
      <c r="G19" s="42">
        <f>$L$7</f>
        <v>8.5</v>
      </c>
      <c r="H19" s="42">
        <f>$L$8</f>
        <v>7</v>
      </c>
      <c r="I19" s="5"/>
    </row>
    <row r="20" spans="1:10">
      <c r="A20" s="5"/>
      <c r="B20" s="47">
        <v>4</v>
      </c>
      <c r="C20" s="43"/>
      <c r="D20" s="36"/>
      <c r="E20" s="47">
        <f>$F$4</f>
        <v>9</v>
      </c>
      <c r="F20" s="47">
        <f>$F$5</f>
        <v>6.5</v>
      </c>
      <c r="G20" s="47">
        <f>$L$7</f>
        <v>8.5</v>
      </c>
      <c r="H20" s="47">
        <f>$L$8</f>
        <v>7</v>
      </c>
      <c r="I20" s="5"/>
      <c r="J20" s="5"/>
    </row>
    <row r="21" spans="1:10">
      <c r="A21" s="5"/>
      <c r="B21" s="47">
        <v>5</v>
      </c>
      <c r="C21" s="43"/>
      <c r="D21" s="36"/>
      <c r="E21" s="47">
        <f>$F$4</f>
        <v>9</v>
      </c>
      <c r="F21" s="47">
        <f>$F$5</f>
        <v>6.5</v>
      </c>
      <c r="G21" s="47">
        <f>$L$7</f>
        <v>8.5</v>
      </c>
      <c r="H21" s="47">
        <f>$L$8</f>
        <v>7</v>
      </c>
      <c r="I21" s="5"/>
      <c r="J21" s="5"/>
    </row>
    <row r="22" spans="1:10" ht="20.399999999999999" customHeight="1">
      <c r="A22" s="5"/>
      <c r="B22" s="5"/>
      <c r="C22" s="6"/>
      <c r="D22" s="5"/>
      <c r="E22" s="5"/>
      <c r="F22" s="5"/>
      <c r="G22" s="5"/>
      <c r="H22" s="5"/>
      <c r="I22" s="5"/>
      <c r="J22" s="5"/>
    </row>
    <row r="23" spans="1:10" ht="21.6" customHeight="1">
      <c r="C23" s="17" t="s">
        <v>13</v>
      </c>
      <c r="D23" s="18"/>
      <c r="E23" s="28">
        <f>D19</f>
        <v>8.8000000000000007</v>
      </c>
      <c r="F23" s="5"/>
      <c r="I23" s="5"/>
      <c r="J23" s="5"/>
    </row>
    <row r="24" spans="1:10" ht="21.6" customHeight="1">
      <c r="C24" s="17" t="s">
        <v>11</v>
      </c>
      <c r="D24" s="18"/>
      <c r="E24" s="29">
        <f>C19</f>
        <v>0.25</v>
      </c>
    </row>
    <row r="25" spans="1:10" ht="18">
      <c r="C25" s="17" t="s">
        <v>16</v>
      </c>
      <c r="D25" s="20"/>
      <c r="E25" s="28">
        <f>F4</f>
        <v>9</v>
      </c>
    </row>
    <row r="26" spans="1:10" ht="18">
      <c r="C26" s="15" t="s">
        <v>9</v>
      </c>
      <c r="D26" s="16"/>
      <c r="E26" s="58">
        <v>0.02</v>
      </c>
    </row>
    <row r="28" spans="1:10">
      <c r="C28" s="50" t="s">
        <v>7</v>
      </c>
      <c r="D28" s="51" t="s">
        <v>8</v>
      </c>
      <c r="F28" s="7"/>
      <c r="G28" s="7"/>
      <c r="H28" s="7"/>
      <c r="I28" s="7"/>
    </row>
    <row r="29" spans="1:10">
      <c r="C29" s="52">
        <f>J16</f>
        <v>8.0500000000000007</v>
      </c>
      <c r="D29" s="19">
        <f t="shared" ref="D29:D92" si="0">_xlfn.NORM.DIST(C29,$E$23,$E$24,FALSE)</f>
        <v>1.772739364775203E-2</v>
      </c>
    </row>
    <row r="30" spans="1:10">
      <c r="C30" s="52">
        <f t="shared" ref="C30:C93" si="1">C29+$E$26</f>
        <v>8.07</v>
      </c>
      <c r="D30" s="19">
        <f t="shared" si="0"/>
        <v>2.2463934383963755E-2</v>
      </c>
    </row>
    <row r="31" spans="1:10">
      <c r="C31" s="52">
        <f t="shared" si="1"/>
        <v>8.09</v>
      </c>
      <c r="D31" s="19">
        <f t="shared" si="0"/>
        <v>2.8284419544077517E-2</v>
      </c>
    </row>
    <row r="32" spans="1:10">
      <c r="C32" s="52">
        <f t="shared" si="1"/>
        <v>8.11</v>
      </c>
      <c r="D32" s="19">
        <f t="shared" si="0"/>
        <v>3.5385817592948406E-2</v>
      </c>
    </row>
    <row r="33" spans="1:16">
      <c r="C33" s="52">
        <f t="shared" si="1"/>
        <v>8.129999999999999</v>
      </c>
      <c r="D33" s="19">
        <f t="shared" si="0"/>
        <v>4.3987746517621509E-2</v>
      </c>
      <c r="E33" s="12"/>
    </row>
    <row r="34" spans="1:16">
      <c r="C34" s="52">
        <f t="shared" si="1"/>
        <v>8.1499999999999986</v>
      </c>
      <c r="D34" s="19">
        <f t="shared" si="0"/>
        <v>5.4331876934741272E-2</v>
      </c>
    </row>
    <row r="35" spans="1:16" ht="23.4">
      <c r="C35" s="52">
        <f t="shared" si="1"/>
        <v>8.1699999999999982</v>
      </c>
      <c r="D35" s="19">
        <f t="shared" si="0"/>
        <v>6.6680403349522507E-2</v>
      </c>
      <c r="K35" s="23" t="s">
        <v>17</v>
      </c>
      <c r="L35" s="24"/>
      <c r="M35" s="25"/>
      <c r="N35" s="25"/>
      <c r="O35" s="27">
        <f>1-(_xlfn.NORM.DIST(E25,E23,E24,TRUE))</f>
        <v>0.21185539858339753</v>
      </c>
    </row>
    <row r="36" spans="1:16" ht="25.8">
      <c r="C36" s="52">
        <f t="shared" si="1"/>
        <v>8.1899999999999977</v>
      </c>
      <c r="D36" s="19">
        <f t="shared" si="0"/>
        <v>8.1313422952900963E-2</v>
      </c>
      <c r="K36" s="23" t="s">
        <v>27</v>
      </c>
      <c r="L36" s="25"/>
      <c r="M36" s="25"/>
      <c r="N36" s="25"/>
      <c r="O36" s="26">
        <f>$O$35*100</f>
        <v>21.185539858339752</v>
      </c>
      <c r="P36" s="35"/>
    </row>
    <row r="37" spans="1:16">
      <c r="C37" s="52">
        <f t="shared" si="1"/>
        <v>8.2099999999999973</v>
      </c>
      <c r="D37" s="19">
        <f t="shared" si="0"/>
        <v>9.8525077225526836E-2</v>
      </c>
    </row>
    <row r="38" spans="1:16">
      <c r="C38" s="52">
        <f t="shared" si="1"/>
        <v>8.2299999999999969</v>
      </c>
      <c r="D38" s="19">
        <f t="shared" si="0"/>
        <v>0.11861833938936095</v>
      </c>
    </row>
    <row r="39" spans="1:16">
      <c r="C39" s="52">
        <f t="shared" si="1"/>
        <v>8.2499999999999964</v>
      </c>
      <c r="D39" s="19">
        <f t="shared" si="0"/>
        <v>0.1418983713849204</v>
      </c>
    </row>
    <row r="40" spans="1:16">
      <c r="C40" s="52">
        <f t="shared" si="1"/>
        <v>8.269999999999996</v>
      </c>
      <c r="D40" s="19">
        <f t="shared" si="0"/>
        <v>0.16866442784707458</v>
      </c>
    </row>
    <row r="41" spans="1:16">
      <c r="A41" s="12"/>
      <c r="C41" s="52">
        <f t="shared" si="1"/>
        <v>8.2899999999999956</v>
      </c>
      <c r="D41" s="19">
        <f t="shared" si="0"/>
        <v>0.19920035094027477</v>
      </c>
    </row>
    <row r="42" spans="1:16">
      <c r="A42" s="12"/>
      <c r="C42" s="52">
        <f t="shared" si="1"/>
        <v>8.3099999999999952</v>
      </c>
      <c r="D42" s="19">
        <f t="shared" si="0"/>
        <v>0.23376377733379569</v>
      </c>
    </row>
    <row r="43" spans="1:16">
      <c r="A43" s="12"/>
      <c r="C43" s="52">
        <f t="shared" si="1"/>
        <v>8.3299999999999947</v>
      </c>
      <c r="D43" s="19">
        <f t="shared" si="0"/>
        <v>0.27257426440416604</v>
      </c>
    </row>
    <row r="44" spans="1:16">
      <c r="A44" s="12"/>
      <c r="C44" s="52">
        <f t="shared" si="1"/>
        <v>8.3499999999999943</v>
      </c>
      <c r="D44" s="19">
        <f t="shared" si="0"/>
        <v>0.31580063320356205</v>
      </c>
    </row>
    <row r="45" spans="1:16">
      <c r="A45" s="12"/>
      <c r="C45" s="52">
        <f t="shared" si="1"/>
        <v>8.3699999999999939</v>
      </c>
      <c r="D45" s="19">
        <f t="shared" si="0"/>
        <v>0.36354791606511438</v>
      </c>
    </row>
    <row r="46" spans="1:16">
      <c r="A46" s="12"/>
      <c r="C46" s="52">
        <f t="shared" si="1"/>
        <v>8.3899999999999935</v>
      </c>
      <c r="D46" s="19">
        <f t="shared" si="0"/>
        <v>0.41584438131503709</v>
      </c>
    </row>
    <row r="47" spans="1:16">
      <c r="A47" s="12"/>
      <c r="C47" s="52">
        <f t="shared" si="1"/>
        <v>8.409999999999993</v>
      </c>
      <c r="D47" s="19">
        <f t="shared" si="0"/>
        <v>0.47262918023830647</v>
      </c>
    </row>
    <row r="48" spans="1:16">
      <c r="A48" s="12"/>
      <c r="C48" s="52">
        <f t="shared" si="1"/>
        <v>8.4299999999999926</v>
      </c>
      <c r="D48" s="19">
        <f t="shared" si="0"/>
        <v>0.5337412158039837</v>
      </c>
    </row>
    <row r="49" spans="1:24">
      <c r="A49" s="12"/>
      <c r="C49" s="52">
        <f t="shared" si="1"/>
        <v>8.4499999999999922</v>
      </c>
      <c r="D49" s="19">
        <f t="shared" si="0"/>
        <v>0.59890986254295087</v>
      </c>
    </row>
    <row r="50" spans="1:24">
      <c r="A50" s="12"/>
      <c r="C50" s="52">
        <f t="shared" si="1"/>
        <v>8.4699999999999918</v>
      </c>
      <c r="D50" s="19">
        <f t="shared" si="0"/>
        <v>0.66774816696682371</v>
      </c>
    </row>
    <row r="51" spans="1:24">
      <c r="A51" s="12"/>
      <c r="C51" s="52">
        <f t="shared" si="1"/>
        <v>8.4899999999999913</v>
      </c>
      <c r="D51" s="19">
        <f t="shared" si="0"/>
        <v>0.73974912385318681</v>
      </c>
    </row>
    <row r="52" spans="1:24" ht="25.8">
      <c r="A52" s="12"/>
      <c r="C52" s="52">
        <f t="shared" si="1"/>
        <v>8.5099999999999909</v>
      </c>
      <c r="D52" s="19">
        <f t="shared" si="0"/>
        <v>0.81428555316300066</v>
      </c>
      <c r="W52" s="44"/>
      <c r="X52" s="44"/>
    </row>
    <row r="53" spans="1:24" ht="25.8">
      <c r="A53" s="12"/>
      <c r="C53" s="52">
        <f t="shared" si="1"/>
        <v>8.5299999999999905</v>
      </c>
      <c r="D53" s="19">
        <f t="shared" si="0"/>
        <v>0.89061399500700522</v>
      </c>
      <c r="W53" s="44"/>
      <c r="X53" s="45"/>
    </row>
    <row r="54" spans="1:24" ht="25.8">
      <c r="A54" s="12"/>
      <c r="C54" s="52">
        <f t="shared" si="1"/>
        <v>8.5499999999999901</v>
      </c>
      <c r="D54" s="19">
        <f t="shared" si="0"/>
        <v>0.96788289807653216</v>
      </c>
      <c r="W54" s="44"/>
      <c r="X54" s="45"/>
    </row>
    <row r="55" spans="1:24" ht="25.8">
      <c r="A55" s="12"/>
      <c r="C55" s="52">
        <f t="shared" si="1"/>
        <v>8.5699999999999896</v>
      </c>
      <c r="D55" s="19">
        <f t="shared" si="0"/>
        <v>1.04514520499817</v>
      </c>
      <c r="W55" s="44"/>
      <c r="X55" s="46"/>
    </row>
    <row r="56" spans="1:24" ht="25.8">
      <c r="A56" s="12"/>
      <c r="C56" s="52">
        <f t="shared" si="1"/>
        <v>8.5899999999999892</v>
      </c>
      <c r="D56" s="19">
        <f t="shared" si="0"/>
        <v>1.1213752433584387</v>
      </c>
      <c r="W56" s="44"/>
      <c r="X56" s="44"/>
    </row>
    <row r="57" spans="1:24" ht="25.8">
      <c r="A57" s="12"/>
      <c r="C57" s="52">
        <f t="shared" si="1"/>
        <v>8.6099999999999888</v>
      </c>
      <c r="D57" s="19">
        <f t="shared" si="0"/>
        <v>1.1954896231037677</v>
      </c>
      <c r="W57" s="44"/>
      <c r="X57" s="44"/>
    </row>
    <row r="58" spans="1:24">
      <c r="A58" s="12"/>
      <c r="C58" s="52">
        <f t="shared" si="1"/>
        <v>8.6299999999999883</v>
      </c>
      <c r="D58" s="19">
        <f t="shared" si="0"/>
        <v>1.2663716308435287</v>
      </c>
    </row>
    <row r="59" spans="1:24">
      <c r="A59" s="12"/>
      <c r="C59" s="52">
        <f t="shared" si="1"/>
        <v>8.6499999999999879</v>
      </c>
      <c r="D59" s="19">
        <f t="shared" si="0"/>
        <v>1.3328984115671576</v>
      </c>
    </row>
    <row r="60" spans="1:24">
      <c r="A60" s="12"/>
      <c r="C60" s="52">
        <f t="shared" si="1"/>
        <v>8.6699999999999875</v>
      </c>
      <c r="D60" s="19">
        <f t="shared" si="0"/>
        <v>1.3939700510358597</v>
      </c>
    </row>
    <row r="61" spans="1:24">
      <c r="A61" s="12"/>
      <c r="C61" s="52">
        <f t="shared" si="1"/>
        <v>8.6899999999999871</v>
      </c>
      <c r="D61" s="19">
        <f t="shared" si="0"/>
        <v>1.4485395296523342</v>
      </c>
    </row>
    <row r="62" spans="1:24">
      <c r="A62" s="12"/>
      <c r="C62" s="52">
        <f t="shared" si="1"/>
        <v>8.7099999999999866</v>
      </c>
      <c r="D62" s="19">
        <f t="shared" si="0"/>
        <v>1.4956424214924833</v>
      </c>
    </row>
    <row r="63" spans="1:24">
      <c r="A63" s="12"/>
      <c r="C63" s="52">
        <f t="shared" si="1"/>
        <v>8.7299999999999862</v>
      </c>
      <c r="D63" s="19">
        <f t="shared" si="0"/>
        <v>1.5344251686138892</v>
      </c>
    </row>
    <row r="64" spans="1:24">
      <c r="A64" s="12"/>
      <c r="C64" s="52">
        <f t="shared" si="1"/>
        <v>8.7499999999999858</v>
      </c>
      <c r="D64" s="19">
        <f t="shared" si="0"/>
        <v>1.5641707759018049</v>
      </c>
    </row>
    <row r="65" spans="1:4">
      <c r="A65" s="12"/>
      <c r="C65" s="52">
        <f t="shared" si="1"/>
        <v>8.7699999999999854</v>
      </c>
      <c r="D65" s="19">
        <f t="shared" si="0"/>
        <v>1.5843208471746126</v>
      </c>
    </row>
    <row r="66" spans="1:4">
      <c r="A66" s="12"/>
      <c r="C66" s="52">
        <f t="shared" si="1"/>
        <v>8.7899999999999849</v>
      </c>
      <c r="D66" s="19">
        <f t="shared" si="0"/>
        <v>1.5944930168184159</v>
      </c>
    </row>
    <row r="67" spans="1:4">
      <c r="A67" s="12"/>
      <c r="C67" s="52">
        <f t="shared" si="1"/>
        <v>8.8099999999999845</v>
      </c>
      <c r="D67" s="19">
        <f t="shared" si="0"/>
        <v>1.5944930168184241</v>
      </c>
    </row>
    <row r="68" spans="1:4">
      <c r="A68" s="12"/>
      <c r="C68" s="52">
        <f t="shared" si="1"/>
        <v>8.8299999999999841</v>
      </c>
      <c r="D68" s="19">
        <f t="shared" si="0"/>
        <v>1.5843208471746371</v>
      </c>
    </row>
    <row r="69" spans="1:4">
      <c r="A69" s="12"/>
      <c r="C69" s="52">
        <f t="shared" si="1"/>
        <v>8.8499999999999837</v>
      </c>
      <c r="D69" s="19">
        <f t="shared" si="0"/>
        <v>1.5641707759018451</v>
      </c>
    </row>
    <row r="70" spans="1:4">
      <c r="A70" s="12"/>
      <c r="C70" s="52">
        <f t="shared" si="1"/>
        <v>8.8699999999999832</v>
      </c>
      <c r="D70" s="19">
        <f t="shared" si="0"/>
        <v>1.5344251686139441</v>
      </c>
    </row>
    <row r="71" spans="1:4">
      <c r="A71" s="12"/>
      <c r="C71" s="52">
        <f t="shared" si="1"/>
        <v>8.8899999999999828</v>
      </c>
      <c r="D71" s="19">
        <f t="shared" si="0"/>
        <v>1.4956424214925521</v>
      </c>
    </row>
    <row r="72" spans="1:4">
      <c r="A72" s="12"/>
      <c r="C72" s="52">
        <f t="shared" si="1"/>
        <v>8.9099999999999824</v>
      </c>
      <c r="D72" s="19">
        <f t="shared" si="0"/>
        <v>1.4485395296524157</v>
      </c>
    </row>
    <row r="73" spans="1:4">
      <c r="A73" s="12"/>
      <c r="C73" s="52">
        <f t="shared" si="1"/>
        <v>8.929999999999982</v>
      </c>
      <c r="D73" s="19">
        <f t="shared" si="0"/>
        <v>1.3939700510359523</v>
      </c>
    </row>
    <row r="74" spans="1:4">
      <c r="A74" s="12"/>
      <c r="C74" s="52">
        <f t="shared" si="1"/>
        <v>8.9499999999999815</v>
      </c>
      <c r="D74" s="19">
        <f t="shared" si="0"/>
        <v>1.33289841156726</v>
      </c>
    </row>
    <row r="75" spans="1:4">
      <c r="A75" s="12"/>
      <c r="C75" s="52">
        <f t="shared" si="1"/>
        <v>8.9699999999999811</v>
      </c>
      <c r="D75" s="19">
        <f t="shared" si="0"/>
        <v>1.2663716308436388</v>
      </c>
    </row>
    <row r="76" spans="1:4">
      <c r="A76" s="12"/>
      <c r="C76" s="52">
        <f t="shared" si="1"/>
        <v>8.9899999999999807</v>
      </c>
      <c r="D76" s="19">
        <f t="shared" si="0"/>
        <v>1.1954896231038838</v>
      </c>
    </row>
    <row r="77" spans="1:4">
      <c r="A77" s="12"/>
      <c r="C77" s="52">
        <f t="shared" si="1"/>
        <v>9.0099999999999802</v>
      </c>
      <c r="D77" s="19">
        <f t="shared" si="0"/>
        <v>1.1213752433585595</v>
      </c>
    </row>
    <row r="78" spans="1:4">
      <c r="A78" s="12"/>
      <c r="C78" s="52">
        <f t="shared" si="1"/>
        <v>9.0299999999999798</v>
      </c>
      <c r="D78" s="19">
        <f t="shared" si="0"/>
        <v>1.045145204998293</v>
      </c>
    </row>
    <row r="79" spans="1:4">
      <c r="A79" s="12"/>
      <c r="C79" s="52">
        <f t="shared" si="1"/>
        <v>9.0499999999999794</v>
      </c>
      <c r="D79" s="19">
        <f t="shared" si="0"/>
        <v>0.96788289807665606</v>
      </c>
    </row>
    <row r="80" spans="1:4">
      <c r="A80" s="12"/>
      <c r="C80" s="52">
        <f t="shared" si="1"/>
        <v>9.069999999999979</v>
      </c>
      <c r="D80" s="19">
        <f t="shared" si="0"/>
        <v>0.89061399500712812</v>
      </c>
    </row>
    <row r="81" spans="1:4">
      <c r="A81" s="12"/>
      <c r="C81" s="52">
        <f t="shared" si="1"/>
        <v>9.0899999999999785</v>
      </c>
      <c r="D81" s="19">
        <f t="shared" si="0"/>
        <v>0.81428555316312157</v>
      </c>
    </row>
    <row r="82" spans="1:4">
      <c r="A82" s="12"/>
      <c r="C82" s="52">
        <f t="shared" si="1"/>
        <v>9.1099999999999781</v>
      </c>
      <c r="D82" s="19">
        <f t="shared" si="0"/>
        <v>0.73974912385330405</v>
      </c>
    </row>
    <row r="83" spans="1:4">
      <c r="A83" s="12"/>
      <c r="C83" s="52">
        <f t="shared" si="1"/>
        <v>9.1299999999999777</v>
      </c>
      <c r="D83" s="19">
        <f t="shared" si="0"/>
        <v>0.66774816696693651</v>
      </c>
    </row>
    <row r="84" spans="1:4">
      <c r="A84" s="12"/>
      <c r="C84" s="52">
        <f t="shared" si="1"/>
        <v>9.1499999999999773</v>
      </c>
      <c r="D84" s="19">
        <f t="shared" si="0"/>
        <v>0.59890986254305811</v>
      </c>
    </row>
    <row r="85" spans="1:4">
      <c r="A85" s="12"/>
      <c r="C85" s="52">
        <f t="shared" si="1"/>
        <v>9.1699999999999768</v>
      </c>
      <c r="D85" s="19">
        <f t="shared" si="0"/>
        <v>0.53374121580408462</v>
      </c>
    </row>
    <row r="86" spans="1:4">
      <c r="A86" s="12"/>
      <c r="C86" s="52">
        <f t="shared" si="1"/>
        <v>9.1899999999999764</v>
      </c>
      <c r="D86" s="19">
        <f t="shared" si="0"/>
        <v>0.47262918023840073</v>
      </c>
    </row>
    <row r="87" spans="1:4">
      <c r="A87" s="12"/>
      <c r="C87" s="52">
        <f t="shared" si="1"/>
        <v>9.209999999999976</v>
      </c>
      <c r="D87" s="19">
        <f t="shared" si="0"/>
        <v>0.41584438131512436</v>
      </c>
    </row>
    <row r="88" spans="1:4">
      <c r="A88" s="12"/>
      <c r="C88" s="52">
        <f t="shared" si="1"/>
        <v>9.2299999999999756</v>
      </c>
      <c r="D88" s="19">
        <f t="shared" si="0"/>
        <v>0.36354791606519438</v>
      </c>
    </row>
    <row r="89" spans="1:4">
      <c r="A89" s="12"/>
      <c r="C89" s="52">
        <f t="shared" si="1"/>
        <v>9.2499999999999751</v>
      </c>
      <c r="D89" s="19">
        <f t="shared" si="0"/>
        <v>0.31580063320363483</v>
      </c>
    </row>
    <row r="90" spans="1:4">
      <c r="A90" s="12"/>
      <c r="C90" s="52">
        <f t="shared" si="1"/>
        <v>9.2699999999999747</v>
      </c>
      <c r="D90" s="19">
        <f t="shared" si="0"/>
        <v>0.27257426440423155</v>
      </c>
    </row>
    <row r="91" spans="1:4">
      <c r="A91" s="12"/>
      <c r="C91" s="52">
        <f t="shared" si="1"/>
        <v>9.2899999999999743</v>
      </c>
      <c r="D91" s="19">
        <f t="shared" si="0"/>
        <v>0.23376377733385431</v>
      </c>
    </row>
    <row r="92" spans="1:4">
      <c r="A92" s="12"/>
      <c r="C92" s="52">
        <f t="shared" si="1"/>
        <v>9.3099999999999739</v>
      </c>
      <c r="D92" s="19">
        <f t="shared" si="0"/>
        <v>0.1992003509403267</v>
      </c>
    </row>
    <row r="93" spans="1:4">
      <c r="A93" s="12"/>
      <c r="C93" s="52">
        <f t="shared" si="1"/>
        <v>9.3299999999999734</v>
      </c>
      <c r="D93" s="19">
        <f t="shared" ref="D93" si="2">_xlfn.NORM.DIST(C93,$E$23,$E$24,FALSE)</f>
        <v>0.16866442784712032</v>
      </c>
    </row>
    <row r="94" spans="1:4">
      <c r="A94" s="12"/>
      <c r="D94" s="14"/>
    </row>
    <row r="95" spans="1:4">
      <c r="A95" s="12"/>
      <c r="D95" s="14"/>
    </row>
    <row r="96" spans="1:4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</sheetData>
  <sheetProtection algorithmName="SHA-512" hashValue="Ktt034hU0i72+T92aVADRobXiM0TMfixsdRAuyJpU5LmUgSS2UWlTETeFKTDWQEGD/zK055b+SA44+Wr2Wi2/g==" saltValue="zQ1joOYmsaZuQMZKPXavQ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5CC63-BCA4-454C-AC30-A969FB3CE7AD}">
  <dimension ref="A1:X106"/>
  <sheetViews>
    <sheetView zoomScale="50" zoomScaleNormal="50" workbookViewId="0">
      <selection activeCell="E26" sqref="E26"/>
    </sheetView>
  </sheetViews>
  <sheetFormatPr baseColWidth="10" defaultRowHeight="14.4"/>
  <cols>
    <col min="1" max="1" width="11.5546875" style="1"/>
    <col min="2" max="2" width="6.44140625" style="1" customWidth="1"/>
    <col min="3" max="3" width="13.88671875" style="1" customWidth="1"/>
    <col min="4" max="4" width="13.21875" style="1" customWidth="1"/>
    <col min="5" max="5" width="12.77734375" style="1" customWidth="1"/>
    <col min="6" max="7" width="11.5546875" style="1"/>
    <col min="8" max="8" width="13.109375" style="1" customWidth="1"/>
    <col min="9" max="10" width="11.5546875" style="1"/>
    <col min="11" max="11" width="15.44140625" style="1" customWidth="1"/>
    <col min="12" max="16384" width="11.5546875" style="1"/>
  </cols>
  <sheetData>
    <row r="1" spans="1:17" ht="68.400000000000006" customHeight="1"/>
    <row r="2" spans="1:17" ht="28.8">
      <c r="C2" s="9" t="s">
        <v>28</v>
      </c>
    </row>
    <row r="3" spans="1:17">
      <c r="I3" s="11"/>
    </row>
    <row r="4" spans="1:17" ht="21">
      <c r="C4" s="10" t="s">
        <v>6</v>
      </c>
      <c r="F4" s="30">
        <v>9</v>
      </c>
      <c r="I4" s="8" t="s">
        <v>30</v>
      </c>
      <c r="L4" s="59">
        <v>1</v>
      </c>
      <c r="M4" s="2"/>
    </row>
    <row r="5" spans="1:17" ht="21">
      <c r="C5" s="10" t="s">
        <v>5</v>
      </c>
      <c r="F5" s="30">
        <v>6.5</v>
      </c>
      <c r="I5" s="8" t="s">
        <v>12</v>
      </c>
      <c r="L5" s="11">
        <f>F7*L4</f>
        <v>0.35</v>
      </c>
    </row>
    <row r="6" spans="1:17" ht="21">
      <c r="C6" s="10" t="s">
        <v>14</v>
      </c>
      <c r="F6" s="57">
        <v>7.4</v>
      </c>
      <c r="I6" s="8"/>
      <c r="L6" s="11"/>
    </row>
    <row r="7" spans="1:17" ht="21">
      <c r="C7" s="10" t="s">
        <v>10</v>
      </c>
      <c r="F7" s="57">
        <v>0.35</v>
      </c>
      <c r="I7" s="8" t="s">
        <v>3</v>
      </c>
      <c r="L7" s="11">
        <f>F4-L5</f>
        <v>8.65</v>
      </c>
    </row>
    <row r="8" spans="1:17" ht="21">
      <c r="C8" s="10" t="s">
        <v>24</v>
      </c>
      <c r="F8" s="30">
        <v>2</v>
      </c>
      <c r="I8" s="8" t="s">
        <v>4</v>
      </c>
      <c r="L8" s="11">
        <f>F5+L5</f>
        <v>6.85</v>
      </c>
    </row>
    <row r="9" spans="1:17" ht="21">
      <c r="C9" s="10" t="s">
        <v>11</v>
      </c>
      <c r="F9" s="30">
        <f>F7/F8</f>
        <v>0.17499999999999999</v>
      </c>
      <c r="I9" s="11"/>
    </row>
    <row r="11" spans="1:17">
      <c r="M11" s="2"/>
    </row>
    <row r="14" spans="1:17">
      <c r="J14" s="4"/>
      <c r="K14" s="4"/>
      <c r="L14" s="4"/>
      <c r="M14" s="4"/>
      <c r="N14" s="4"/>
      <c r="O14" s="4"/>
      <c r="P14" s="4"/>
    </row>
    <row r="15" spans="1:17" ht="21">
      <c r="A15" s="4"/>
      <c r="B15" s="4"/>
      <c r="J15" s="33" t="s">
        <v>18</v>
      </c>
      <c r="K15" s="33" t="s">
        <v>19</v>
      </c>
      <c r="L15" s="33" t="s">
        <v>23</v>
      </c>
      <c r="M15" s="33">
        <v>0</v>
      </c>
      <c r="N15" s="33" t="s">
        <v>22</v>
      </c>
      <c r="O15" s="33" t="s">
        <v>20</v>
      </c>
      <c r="P15" s="33" t="s">
        <v>21</v>
      </c>
    </row>
    <row r="16" spans="1:17" ht="62.4">
      <c r="A16" s="5"/>
      <c r="B16" s="3" t="s">
        <v>1</v>
      </c>
      <c r="C16" s="21" t="s">
        <v>26</v>
      </c>
      <c r="D16" s="21" t="s">
        <v>15</v>
      </c>
      <c r="E16" s="21" t="s">
        <v>0</v>
      </c>
      <c r="F16" s="21" t="s">
        <v>2</v>
      </c>
      <c r="G16" s="21" t="s">
        <v>3</v>
      </c>
      <c r="H16" s="21" t="s">
        <v>29</v>
      </c>
      <c r="J16" s="34">
        <f>$E$23+((-3)*$E$24)</f>
        <v>6.875</v>
      </c>
      <c r="K16" s="34">
        <f>$E$23+((-2)*$E$24)</f>
        <v>7.0500000000000007</v>
      </c>
      <c r="L16" s="34">
        <f>$E$23+((-1)*$E$24)</f>
        <v>7.2250000000000005</v>
      </c>
      <c r="M16" s="34">
        <f>$E$23+((0)*$E$24)</f>
        <v>7.4</v>
      </c>
      <c r="N16" s="34">
        <f>$E$23+((1)*$E$24)</f>
        <v>7.5750000000000002</v>
      </c>
      <c r="O16" s="34">
        <f>$E$23+((2)*$E$24)</f>
        <v>7.75</v>
      </c>
      <c r="P16" s="34">
        <f>$E$23+((3)*$E$24)</f>
        <v>7.9250000000000007</v>
      </c>
      <c r="Q16" s="4"/>
    </row>
    <row r="17" spans="1:10" s="4" customFormat="1" ht="3.6" customHeight="1">
      <c r="A17" s="5"/>
      <c r="B17" s="47">
        <v>0</v>
      </c>
      <c r="C17" s="37"/>
      <c r="D17" s="38"/>
      <c r="E17" s="48">
        <f>$F$4</f>
        <v>9</v>
      </c>
      <c r="F17" s="48">
        <f>$F$5</f>
        <v>6.5</v>
      </c>
      <c r="G17" s="48">
        <f>$L$7</f>
        <v>8.65</v>
      </c>
      <c r="H17" s="48">
        <f>$L$8</f>
        <v>6.85</v>
      </c>
    </row>
    <row r="18" spans="1:10" s="4" customFormat="1" ht="3.6" customHeight="1">
      <c r="A18" s="5"/>
      <c r="B18" s="47">
        <v>2</v>
      </c>
      <c r="C18" s="39"/>
      <c r="D18" s="40"/>
      <c r="E18" s="49">
        <f>$F$4</f>
        <v>9</v>
      </c>
      <c r="F18" s="49">
        <f>$F$5</f>
        <v>6.5</v>
      </c>
      <c r="G18" s="49">
        <f>$L$7</f>
        <v>8.65</v>
      </c>
      <c r="H18" s="49">
        <f>$L$8</f>
        <v>6.85</v>
      </c>
    </row>
    <row r="19" spans="1:10">
      <c r="A19" s="5"/>
      <c r="B19" s="47">
        <v>3</v>
      </c>
      <c r="C19" s="41">
        <f>F9</f>
        <v>0.17499999999999999</v>
      </c>
      <c r="D19" s="42">
        <f>F6</f>
        <v>7.4</v>
      </c>
      <c r="E19" s="42">
        <f>$F$4</f>
        <v>9</v>
      </c>
      <c r="F19" s="42">
        <f>$F$5</f>
        <v>6.5</v>
      </c>
      <c r="G19" s="42">
        <f>$L$7</f>
        <v>8.65</v>
      </c>
      <c r="H19" s="42">
        <f>$L$8</f>
        <v>6.85</v>
      </c>
      <c r="I19" s="5"/>
    </row>
    <row r="20" spans="1:10">
      <c r="A20" s="5"/>
      <c r="B20" s="47">
        <v>4</v>
      </c>
      <c r="C20" s="43"/>
      <c r="D20" s="36"/>
      <c r="E20" s="47">
        <f>$F$4</f>
        <v>9</v>
      </c>
      <c r="F20" s="47">
        <f>$F$5</f>
        <v>6.5</v>
      </c>
      <c r="G20" s="47">
        <f>$L$7</f>
        <v>8.65</v>
      </c>
      <c r="H20" s="47">
        <f>$L$8</f>
        <v>6.85</v>
      </c>
      <c r="I20" s="5"/>
      <c r="J20" s="5"/>
    </row>
    <row r="21" spans="1:10">
      <c r="A21" s="5"/>
      <c r="B21" s="47">
        <v>5</v>
      </c>
      <c r="C21" s="43"/>
      <c r="D21" s="36"/>
      <c r="E21" s="47">
        <f>$F$4</f>
        <v>9</v>
      </c>
      <c r="F21" s="47">
        <f>$F$5</f>
        <v>6.5</v>
      </c>
      <c r="G21" s="47">
        <f>$L$7</f>
        <v>8.65</v>
      </c>
      <c r="H21" s="47">
        <f>$L$8</f>
        <v>6.85</v>
      </c>
      <c r="I21" s="5"/>
      <c r="J21" s="5"/>
    </row>
    <row r="22" spans="1:10" ht="20.399999999999999" customHeight="1">
      <c r="A22" s="5"/>
      <c r="B22" s="5"/>
      <c r="C22" s="6"/>
      <c r="D22" s="5"/>
      <c r="E22" s="5"/>
      <c r="F22" s="5"/>
      <c r="G22" s="5"/>
      <c r="H22" s="5"/>
      <c r="I22" s="5"/>
      <c r="J22" s="5"/>
    </row>
    <row r="23" spans="1:10" ht="21.6" customHeight="1">
      <c r="C23" s="17" t="s">
        <v>13</v>
      </c>
      <c r="D23" s="18"/>
      <c r="E23" s="28">
        <f>D19</f>
        <v>7.4</v>
      </c>
      <c r="F23" s="5"/>
      <c r="I23" s="5"/>
      <c r="J23" s="5"/>
    </row>
    <row r="24" spans="1:10" ht="21.6" customHeight="1">
      <c r="C24" s="17" t="s">
        <v>11</v>
      </c>
      <c r="D24" s="18"/>
      <c r="E24" s="29">
        <f>C19</f>
        <v>0.17499999999999999</v>
      </c>
    </row>
    <row r="25" spans="1:10" ht="18">
      <c r="C25" s="17" t="s">
        <v>16</v>
      </c>
      <c r="D25" s="20"/>
      <c r="E25" s="28">
        <f>F5</f>
        <v>6.5</v>
      </c>
    </row>
    <row r="26" spans="1:10" ht="18">
      <c r="C26" s="15" t="s">
        <v>9</v>
      </c>
      <c r="D26" s="16"/>
      <c r="E26" s="58">
        <v>0.02</v>
      </c>
    </row>
    <row r="28" spans="1:10">
      <c r="C28" s="50" t="s">
        <v>7</v>
      </c>
      <c r="D28" s="51" t="s">
        <v>8</v>
      </c>
      <c r="F28" s="7"/>
      <c r="G28" s="7"/>
      <c r="H28" s="7"/>
      <c r="I28" s="7"/>
    </row>
    <row r="29" spans="1:10">
      <c r="C29" s="52">
        <f>J16</f>
        <v>6.875</v>
      </c>
      <c r="D29" s="19">
        <f t="shared" ref="D29:D92" si="0">_xlfn.NORM.DIST(C29,$E$23,$E$24,FALSE)</f>
        <v>2.5324848068217009E-2</v>
      </c>
    </row>
    <row r="30" spans="1:10">
      <c r="C30" s="52">
        <f t="shared" ref="C30:C93" si="1">C29+$E$26</f>
        <v>6.8949999999999996</v>
      </c>
      <c r="D30" s="19">
        <f t="shared" si="0"/>
        <v>3.5449621696286501E-2</v>
      </c>
    </row>
    <row r="31" spans="1:10">
      <c r="C31" s="52">
        <f t="shared" si="1"/>
        <v>6.9149999999999991</v>
      </c>
      <c r="D31" s="19">
        <f t="shared" si="0"/>
        <v>4.8978326678153133E-2</v>
      </c>
    </row>
    <row r="32" spans="1:10">
      <c r="C32" s="52">
        <f t="shared" si="1"/>
        <v>6.9349999999999987</v>
      </c>
      <c r="D32" s="19">
        <f t="shared" si="0"/>
        <v>6.6791910252431988E-2</v>
      </c>
    </row>
    <row r="33" spans="1:16">
      <c r="C33" s="52">
        <f t="shared" si="1"/>
        <v>6.9549999999999983</v>
      </c>
      <c r="D33" s="19">
        <f t="shared" si="0"/>
        <v>8.9902416982184929E-2</v>
      </c>
      <c r="E33" s="12"/>
    </row>
    <row r="34" spans="1:16">
      <c r="C34" s="52">
        <f t="shared" si="1"/>
        <v>6.9749999999999979</v>
      </c>
      <c r="D34" s="19">
        <f t="shared" si="0"/>
        <v>0.1194390810045111</v>
      </c>
    </row>
    <row r="35" spans="1:16" ht="23.4">
      <c r="C35" s="52">
        <f t="shared" si="1"/>
        <v>6.9949999999999974</v>
      </c>
      <c r="D35" s="19">
        <f t="shared" si="0"/>
        <v>0.15662068565876844</v>
      </c>
      <c r="K35" s="23" t="s">
        <v>17</v>
      </c>
      <c r="L35" s="24"/>
      <c r="M35" s="25"/>
      <c r="N35" s="25"/>
      <c r="O35" s="27">
        <f>1-(_xlfn.NORM.DIST(E25,E23,E24,TRUE))</f>
        <v>0.99999986470430902</v>
      </c>
    </row>
    <row r="36" spans="1:16" ht="25.8">
      <c r="C36" s="52">
        <f t="shared" si="1"/>
        <v>7.014999999999997</v>
      </c>
      <c r="D36" s="19">
        <f t="shared" si="0"/>
        <v>0.2027119591213139</v>
      </c>
      <c r="K36" s="23" t="s">
        <v>27</v>
      </c>
      <c r="L36" s="25"/>
      <c r="M36" s="25"/>
      <c r="N36" s="25"/>
      <c r="O36" s="26">
        <f>$O$35*100</f>
        <v>99.999986470430898</v>
      </c>
      <c r="P36" s="35"/>
    </row>
    <row r="37" spans="1:16">
      <c r="C37" s="52">
        <f t="shared" si="1"/>
        <v>7.0349999999999966</v>
      </c>
      <c r="D37" s="19">
        <f t="shared" si="0"/>
        <v>0.25896269330203692</v>
      </c>
    </row>
    <row r="38" spans="1:16">
      <c r="C38" s="52">
        <f t="shared" si="1"/>
        <v>7.0549999999999962</v>
      </c>
      <c r="D38" s="19">
        <f t="shared" si="0"/>
        <v>0.32652964623891439</v>
      </c>
    </row>
    <row r="39" spans="1:16">
      <c r="C39" s="52">
        <f t="shared" si="1"/>
        <v>7.0749999999999957</v>
      </c>
      <c r="D39" s="19">
        <f t="shared" si="0"/>
        <v>0.40638307730908557</v>
      </c>
    </row>
    <row r="40" spans="1:16">
      <c r="C40" s="52">
        <f t="shared" si="1"/>
        <v>7.0949999999999953</v>
      </c>
      <c r="D40" s="19">
        <f t="shared" si="0"/>
        <v>0.49920185881296814</v>
      </c>
    </row>
    <row r="41" spans="1:16">
      <c r="A41" s="12"/>
      <c r="C41" s="52">
        <f t="shared" si="1"/>
        <v>7.1149999999999949</v>
      </c>
      <c r="D41" s="19">
        <f t="shared" si="0"/>
        <v>0.60526331930121913</v>
      </c>
    </row>
    <row r="42" spans="1:16">
      <c r="A42" s="12"/>
      <c r="C42" s="52">
        <f t="shared" si="1"/>
        <v>7.1349999999999945</v>
      </c>
      <c r="D42" s="19">
        <f t="shared" si="0"/>
        <v>0.72433604741745972</v>
      </c>
    </row>
    <row r="43" spans="1:16">
      <c r="A43" s="12"/>
      <c r="C43" s="52">
        <f t="shared" si="1"/>
        <v>7.154999999999994</v>
      </c>
      <c r="D43" s="19">
        <f t="shared" si="0"/>
        <v>0.85558551791849868</v>
      </c>
    </row>
    <row r="44" spans="1:16">
      <c r="A44" s="12"/>
      <c r="C44" s="52">
        <f t="shared" si="1"/>
        <v>7.1749999999999936</v>
      </c>
      <c r="D44" s="19">
        <f t="shared" si="0"/>
        <v>0.99750328160795143</v>
      </c>
    </row>
    <row r="45" spans="1:16">
      <c r="A45" s="12"/>
      <c r="C45" s="52">
        <f t="shared" si="1"/>
        <v>7.1949999999999932</v>
      </c>
      <c r="D45" s="19">
        <f t="shared" si="0"/>
        <v>1.1478703119994125</v>
      </c>
    </row>
    <row r="46" spans="1:16">
      <c r="A46" s="12"/>
      <c r="C46" s="52">
        <f t="shared" si="1"/>
        <v>7.2149999999999928</v>
      </c>
      <c r="D46" s="19">
        <f t="shared" si="0"/>
        <v>1.3037637341880997</v>
      </c>
    </row>
    <row r="47" spans="1:16">
      <c r="A47" s="12"/>
      <c r="C47" s="52">
        <f t="shared" si="1"/>
        <v>7.2349999999999923</v>
      </c>
      <c r="D47" s="19">
        <f t="shared" si="0"/>
        <v>1.4616135196489581</v>
      </c>
    </row>
    <row r="48" spans="1:16">
      <c r="A48" s="12"/>
      <c r="C48" s="52">
        <f t="shared" si="1"/>
        <v>7.2549999999999919</v>
      </c>
      <c r="D48" s="19">
        <f t="shared" si="0"/>
        <v>1.6173119253476211</v>
      </c>
    </row>
    <row r="49" spans="1:24">
      <c r="A49" s="12"/>
      <c r="C49" s="52">
        <f t="shared" si="1"/>
        <v>7.2749999999999915</v>
      </c>
      <c r="D49" s="19">
        <f t="shared" si="0"/>
        <v>1.7663737761088871</v>
      </c>
    </row>
    <row r="50" spans="1:24">
      <c r="A50" s="12"/>
      <c r="C50" s="52">
        <f t="shared" si="1"/>
        <v>7.294999999999991</v>
      </c>
      <c r="D50" s="19">
        <f t="shared" si="0"/>
        <v>1.9041405879530804</v>
      </c>
    </row>
    <row r="51" spans="1:24">
      <c r="A51" s="12"/>
      <c r="C51" s="52">
        <f t="shared" si="1"/>
        <v>7.3149999999999906</v>
      </c>
      <c r="D51" s="19">
        <f t="shared" si="0"/>
        <v>2.0260165775169492</v>
      </c>
    </row>
    <row r="52" spans="1:24" ht="25.8">
      <c r="A52" s="12"/>
      <c r="C52" s="52">
        <f t="shared" si="1"/>
        <v>7.3349999999999902</v>
      </c>
      <c r="D52" s="19">
        <f t="shared" si="0"/>
        <v>2.1277204173362199</v>
      </c>
      <c r="W52" s="44"/>
      <c r="X52" s="44"/>
    </row>
    <row r="53" spans="1:24" ht="25.8">
      <c r="A53" s="12"/>
      <c r="C53" s="52">
        <f t="shared" si="1"/>
        <v>7.3549999999999898</v>
      </c>
      <c r="D53" s="19">
        <f t="shared" si="0"/>
        <v>2.2055337594086</v>
      </c>
      <c r="W53" s="44"/>
      <c r="X53" s="45"/>
    </row>
    <row r="54" spans="1:24" ht="25.8">
      <c r="A54" s="12"/>
      <c r="C54" s="52">
        <f t="shared" si="1"/>
        <v>7.3749999999999893</v>
      </c>
      <c r="D54" s="19">
        <f t="shared" si="0"/>
        <v>2.2565265138871857</v>
      </c>
      <c r="W54" s="44"/>
      <c r="X54" s="45"/>
    </row>
    <row r="55" spans="1:24" ht="25.8">
      <c r="A55" s="12"/>
      <c r="C55" s="52">
        <f t="shared" si="1"/>
        <v>7.3949999999999889</v>
      </c>
      <c r="D55" s="19">
        <f t="shared" si="0"/>
        <v>2.2787398859681001</v>
      </c>
      <c r="W55" s="44"/>
      <c r="X55" s="46"/>
    </row>
    <row r="56" spans="1:24" ht="25.8">
      <c r="A56" s="12"/>
      <c r="C56" s="52">
        <f t="shared" si="1"/>
        <v>7.4149999999999885</v>
      </c>
      <c r="D56" s="19">
        <f t="shared" si="0"/>
        <v>2.2713112376728688</v>
      </c>
      <c r="W56" s="44"/>
      <c r="X56" s="44"/>
    </row>
    <row r="57" spans="1:24" ht="25.8">
      <c r="A57" s="12"/>
      <c r="C57" s="52">
        <f t="shared" si="1"/>
        <v>7.4349999999999881</v>
      </c>
      <c r="D57" s="19">
        <f t="shared" si="0"/>
        <v>2.2345296798597793</v>
      </c>
      <c r="W57" s="44"/>
      <c r="X57" s="44"/>
    </row>
    <row r="58" spans="1:24">
      <c r="A58" s="12"/>
      <c r="C58" s="52">
        <f t="shared" si="1"/>
        <v>7.4549999999999876</v>
      </c>
      <c r="D58" s="19">
        <f t="shared" si="0"/>
        <v>2.1698174004461115</v>
      </c>
    </row>
    <row r="59" spans="1:24">
      <c r="A59" s="12"/>
      <c r="C59" s="52">
        <f t="shared" si="1"/>
        <v>7.4749999999999872</v>
      </c>
      <c r="D59" s="19">
        <f t="shared" si="0"/>
        <v>2.0796384098028304</v>
      </c>
    </row>
    <row r="60" spans="1:24">
      <c r="A60" s="12"/>
      <c r="C60" s="52">
        <f t="shared" si="1"/>
        <v>7.4949999999999868</v>
      </c>
      <c r="D60" s="19">
        <f t="shared" si="0"/>
        <v>1.967342865530737</v>
      </c>
    </row>
    <row r="61" spans="1:24">
      <c r="A61" s="12"/>
      <c r="C61" s="52">
        <f t="shared" si="1"/>
        <v>7.5149999999999864</v>
      </c>
      <c r="D61" s="19">
        <f t="shared" si="0"/>
        <v>1.8369606854501781</v>
      </c>
    </row>
    <row r="62" spans="1:24">
      <c r="A62" s="12"/>
      <c r="C62" s="52">
        <f t="shared" si="1"/>
        <v>7.5349999999999859</v>
      </c>
      <c r="D62" s="19">
        <f t="shared" si="0"/>
        <v>1.6929621589860924</v>
      </c>
    </row>
    <row r="63" spans="1:24">
      <c r="A63" s="12"/>
      <c r="C63" s="52">
        <f t="shared" si="1"/>
        <v>7.5549999999999855</v>
      </c>
      <c r="D63" s="19">
        <f t="shared" si="0"/>
        <v>1.5400053245119325</v>
      </c>
    </row>
    <row r="64" spans="1:24">
      <c r="A64" s="12"/>
      <c r="C64" s="52">
        <f t="shared" si="1"/>
        <v>7.5749999999999851</v>
      </c>
      <c r="D64" s="19">
        <f t="shared" si="0"/>
        <v>1.3826898543952257</v>
      </c>
    </row>
    <row r="65" spans="1:4">
      <c r="A65" s="12"/>
      <c r="C65" s="52">
        <f t="shared" si="1"/>
        <v>7.5949999999999847</v>
      </c>
      <c r="D65" s="19">
        <f t="shared" si="0"/>
        <v>1.2253352074797805</v>
      </c>
    </row>
    <row r="66" spans="1:4">
      <c r="A66" s="12"/>
      <c r="C66" s="52">
        <f t="shared" si="1"/>
        <v>7.6149999999999842</v>
      </c>
      <c r="D66" s="19">
        <f t="shared" si="0"/>
        <v>1.0717972307129218</v>
      </c>
    </row>
    <row r="67" spans="1:4">
      <c r="A67" s="12"/>
      <c r="C67" s="52">
        <f t="shared" si="1"/>
        <v>7.6349999999999838</v>
      </c>
      <c r="D67" s="19">
        <f t="shared" si="0"/>
        <v>0.92533274557696621</v>
      </c>
    </row>
    <row r="68" spans="1:4">
      <c r="A68" s="12"/>
      <c r="C68" s="52">
        <f t="shared" si="1"/>
        <v>7.6549999999999834</v>
      </c>
      <c r="D68" s="19">
        <f t="shared" si="0"/>
        <v>0.78851655187047442</v>
      </c>
    </row>
    <row r="69" spans="1:4">
      <c r="A69" s="12"/>
      <c r="C69" s="52">
        <f t="shared" si="1"/>
        <v>7.6749999999999829</v>
      </c>
      <c r="D69" s="19">
        <f t="shared" si="0"/>
        <v>0.66321032574899907</v>
      </c>
    </row>
    <row r="70" spans="1:4">
      <c r="A70" s="12"/>
      <c r="C70" s="52">
        <f t="shared" si="1"/>
        <v>7.6949999999999825</v>
      </c>
      <c r="D70" s="19">
        <f t="shared" si="0"/>
        <v>0.55057859947329013</v>
      </c>
    </row>
    <row r="71" spans="1:4">
      <c r="A71" s="12"/>
      <c r="C71" s="52">
        <f t="shared" si="1"/>
        <v>7.7149999999999821</v>
      </c>
      <c r="D71" s="19">
        <f t="shared" si="0"/>
        <v>0.45114376171947995</v>
      </c>
    </row>
    <row r="72" spans="1:4">
      <c r="A72" s="12"/>
      <c r="C72" s="52">
        <f t="shared" si="1"/>
        <v>7.7349999999999817</v>
      </c>
      <c r="D72" s="19">
        <f t="shared" si="0"/>
        <v>0.36487000989519297</v>
      </c>
    </row>
    <row r="73" spans="1:4">
      <c r="A73" s="12"/>
      <c r="C73" s="52">
        <f t="shared" si="1"/>
        <v>7.7549999999999812</v>
      </c>
      <c r="D73" s="19">
        <f t="shared" si="0"/>
        <v>0.29126544410038574</v>
      </c>
    </row>
    <row r="74" spans="1:4">
      <c r="A74" s="12"/>
      <c r="C74" s="52">
        <f t="shared" si="1"/>
        <v>7.7749999999999808</v>
      </c>
      <c r="D74" s="19">
        <f t="shared" si="0"/>
        <v>0.22949188823378697</v>
      </c>
    </row>
    <row r="75" spans="1:4">
      <c r="A75" s="12"/>
      <c r="C75" s="52">
        <f t="shared" si="1"/>
        <v>7.7949999999999804</v>
      </c>
      <c r="D75" s="19">
        <f t="shared" si="0"/>
        <v>0.17847331817951478</v>
      </c>
    </row>
    <row r="76" spans="1:4">
      <c r="A76" s="12"/>
      <c r="C76" s="52">
        <f t="shared" si="1"/>
        <v>7.81499999999998</v>
      </c>
      <c r="D76" s="19">
        <f t="shared" si="0"/>
        <v>0.13699566954151005</v>
      </c>
    </row>
    <row r="77" spans="1:4">
      <c r="A77" s="12"/>
      <c r="C77" s="52">
        <f t="shared" si="1"/>
        <v>7.8349999999999795</v>
      </c>
      <c r="D77" s="19">
        <f t="shared" si="0"/>
        <v>0.10379297557295684</v>
      </c>
    </row>
    <row r="78" spans="1:4">
      <c r="A78" s="12"/>
      <c r="C78" s="52">
        <f t="shared" si="1"/>
        <v>7.8549999999999791</v>
      </c>
      <c r="D78" s="19">
        <f t="shared" si="0"/>
        <v>7.7616967049656552E-2</v>
      </c>
    </row>
    <row r="79" spans="1:4">
      <c r="A79" s="12"/>
      <c r="C79" s="52">
        <f t="shared" si="1"/>
        <v>7.8749999999999787</v>
      </c>
      <c r="D79" s="19">
        <f t="shared" si="0"/>
        <v>5.7289226190810449E-2</v>
      </c>
    </row>
    <row r="80" spans="1:4">
      <c r="A80" s="12"/>
      <c r="C80" s="52">
        <f t="shared" si="1"/>
        <v>7.8949999999999783</v>
      </c>
      <c r="D80" s="19">
        <f t="shared" si="0"/>
        <v>4.1736576872761957E-2</v>
      </c>
    </row>
    <row r="81" spans="1:4">
      <c r="A81" s="12"/>
      <c r="C81" s="52">
        <f t="shared" si="1"/>
        <v>7.9149999999999778</v>
      </c>
      <c r="D81" s="19">
        <f t="shared" si="0"/>
        <v>3.001153984514783E-2</v>
      </c>
    </row>
    <row r="82" spans="1:4">
      <c r="A82" s="12"/>
      <c r="C82" s="52">
        <f t="shared" si="1"/>
        <v>7.9349999999999774</v>
      </c>
      <c r="D82" s="19">
        <f t="shared" si="0"/>
        <v>2.1300378155703743E-2</v>
      </c>
    </row>
    <row r="83" spans="1:4">
      <c r="A83" s="12"/>
      <c r="C83" s="52">
        <f t="shared" si="1"/>
        <v>7.954999999999977</v>
      </c>
      <c r="D83" s="19">
        <f t="shared" si="0"/>
        <v>1.4921549734704082E-2</v>
      </c>
    </row>
    <row r="84" spans="1:4">
      <c r="A84" s="12"/>
      <c r="C84" s="52">
        <f t="shared" si="1"/>
        <v>7.9749999999999766</v>
      </c>
      <c r="D84" s="19">
        <f t="shared" si="0"/>
        <v>1.0317349205871228E-2</v>
      </c>
    </row>
    <row r="85" spans="1:4">
      <c r="A85" s="12"/>
      <c r="C85" s="52">
        <f t="shared" si="1"/>
        <v>7.9949999999999761</v>
      </c>
      <c r="D85" s="19">
        <f t="shared" si="0"/>
        <v>7.0412523912777008E-3</v>
      </c>
    </row>
    <row r="86" spans="1:4">
      <c r="A86" s="12"/>
      <c r="C86" s="52">
        <f t="shared" si="1"/>
        <v>8.0149999999999757</v>
      </c>
      <c r="D86" s="19">
        <f t="shared" si="0"/>
        <v>4.7430671761766914E-3</v>
      </c>
    </row>
    <row r="87" spans="1:4">
      <c r="A87" s="12"/>
      <c r="C87" s="52">
        <f t="shared" si="1"/>
        <v>8.0349999999999753</v>
      </c>
      <c r="D87" s="19">
        <f t="shared" si="0"/>
        <v>3.1535245898040971E-3</v>
      </c>
    </row>
    <row r="88" spans="1:4">
      <c r="A88" s="12"/>
      <c r="C88" s="52">
        <f t="shared" si="1"/>
        <v>8.0549999999999748</v>
      </c>
      <c r="D88" s="19">
        <f t="shared" si="0"/>
        <v>2.0694776965218742E-3</v>
      </c>
    </row>
    <row r="89" spans="1:4">
      <c r="A89" s="12"/>
      <c r="C89" s="52">
        <f t="shared" si="1"/>
        <v>8.0749999999999744</v>
      </c>
      <c r="D89" s="19">
        <f t="shared" si="0"/>
        <v>1.3404569196210901E-3</v>
      </c>
    </row>
    <row r="90" spans="1:4">
      <c r="A90" s="12"/>
      <c r="C90" s="52">
        <f t="shared" si="1"/>
        <v>8.094999999999974</v>
      </c>
      <c r="D90" s="19">
        <f t="shared" si="0"/>
        <v>8.5698368479622544E-4</v>
      </c>
    </row>
    <row r="91" spans="1:4">
      <c r="A91" s="12"/>
      <c r="C91" s="52">
        <f t="shared" si="1"/>
        <v>8.1149999999999736</v>
      </c>
      <c r="D91" s="19">
        <f t="shared" si="0"/>
        <v>5.4077901349789867E-4</v>
      </c>
    </row>
    <row r="92" spans="1:4">
      <c r="A92" s="12"/>
      <c r="C92" s="52">
        <f t="shared" si="1"/>
        <v>8.1349999999999731</v>
      </c>
      <c r="D92" s="19">
        <f t="shared" si="0"/>
        <v>3.368175300375902E-4</v>
      </c>
    </row>
    <row r="93" spans="1:4">
      <c r="A93" s="12"/>
      <c r="C93" s="52">
        <f t="shared" si="1"/>
        <v>8.1549999999999727</v>
      </c>
      <c r="D93" s="19">
        <f t="shared" ref="D93" si="2">_xlfn.NORM.DIST(C93,$E$23,$E$24,FALSE)</f>
        <v>2.0706043715299567E-4</v>
      </c>
    </row>
    <row r="94" spans="1:4">
      <c r="A94" s="12"/>
      <c r="D94" s="14"/>
    </row>
    <row r="95" spans="1:4">
      <c r="A95" s="12"/>
      <c r="D95" s="14"/>
    </row>
    <row r="96" spans="1:4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</sheetData>
  <sheetProtection algorithmName="SHA-512" hashValue="lLaJe7bl/onMVGmS2Z5ItuFLkFZaw37aBrKmprQ0tkjnvriMiwIetAZt/YyiQ3PaPQHfMl9zY/yaQ3+u9z8HUg==" saltValue="wo3o+4FHtbjgD869lXpkK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BE558-3928-41F8-B5EF-078FA487F7E2}">
  <dimension ref="A1:X106"/>
  <sheetViews>
    <sheetView zoomScale="50" zoomScaleNormal="50" workbookViewId="0">
      <selection activeCell="H10" sqref="H10"/>
    </sheetView>
  </sheetViews>
  <sheetFormatPr baseColWidth="10" defaultRowHeight="14.4"/>
  <cols>
    <col min="1" max="1" width="11.5546875" style="1"/>
    <col min="2" max="2" width="6.44140625" style="1" customWidth="1"/>
    <col min="3" max="3" width="13.88671875" style="1" customWidth="1"/>
    <col min="4" max="4" width="13.21875" style="1" customWidth="1"/>
    <col min="5" max="5" width="12.77734375" style="1" customWidth="1"/>
    <col min="6" max="7" width="11.5546875" style="1"/>
    <col min="8" max="8" width="13.109375" style="1" customWidth="1"/>
    <col min="9" max="10" width="11.5546875" style="1"/>
    <col min="11" max="11" width="15.44140625" style="1" customWidth="1"/>
    <col min="12" max="16384" width="11.5546875" style="1"/>
  </cols>
  <sheetData>
    <row r="1" spans="1:17" ht="68.400000000000006" customHeight="1"/>
    <row r="2" spans="1:17" ht="28.8">
      <c r="C2" s="9" t="s">
        <v>28</v>
      </c>
    </row>
    <row r="3" spans="1:17">
      <c r="I3" s="11"/>
    </row>
    <row r="4" spans="1:17" ht="21">
      <c r="C4" s="10" t="s">
        <v>6</v>
      </c>
      <c r="F4" s="30">
        <v>9</v>
      </c>
      <c r="I4" s="8" t="s">
        <v>30</v>
      </c>
      <c r="L4" s="59">
        <v>1</v>
      </c>
      <c r="M4" s="2"/>
    </row>
    <row r="5" spans="1:17" ht="21">
      <c r="C5" s="10" t="s">
        <v>5</v>
      </c>
      <c r="F5" s="30">
        <v>6.5</v>
      </c>
      <c r="I5" s="8" t="s">
        <v>12</v>
      </c>
      <c r="L5" s="11">
        <f>F7*L4</f>
        <v>0.5</v>
      </c>
    </row>
    <row r="6" spans="1:17" ht="21">
      <c r="C6" s="10" t="s">
        <v>14</v>
      </c>
      <c r="F6" s="57">
        <v>9.1</v>
      </c>
      <c r="I6" s="8"/>
      <c r="L6" s="11"/>
    </row>
    <row r="7" spans="1:17" ht="21">
      <c r="C7" s="10" t="s">
        <v>10</v>
      </c>
      <c r="F7" s="57">
        <v>0.5</v>
      </c>
      <c r="I7" s="8" t="s">
        <v>3</v>
      </c>
      <c r="L7" s="11">
        <f>F4-L5</f>
        <v>8.5</v>
      </c>
    </row>
    <row r="8" spans="1:17" ht="21">
      <c r="C8" s="10" t="s">
        <v>24</v>
      </c>
      <c r="F8" s="30">
        <v>2</v>
      </c>
      <c r="I8" s="8" t="s">
        <v>4</v>
      </c>
      <c r="L8" s="11">
        <f>F5+L5</f>
        <v>7</v>
      </c>
    </row>
    <row r="9" spans="1:17" ht="21">
      <c r="C9" s="10" t="s">
        <v>11</v>
      </c>
      <c r="F9" s="30">
        <f>F7/F8</f>
        <v>0.25</v>
      </c>
      <c r="I9" s="11"/>
    </row>
    <row r="11" spans="1:17">
      <c r="M11" s="2"/>
    </row>
    <row r="14" spans="1:17">
      <c r="J14" s="4"/>
      <c r="K14" s="4"/>
      <c r="L14" s="4"/>
      <c r="M14" s="4"/>
      <c r="N14" s="4"/>
      <c r="O14" s="4"/>
      <c r="P14" s="4"/>
    </row>
    <row r="15" spans="1:17" ht="21">
      <c r="A15" s="4"/>
      <c r="B15" s="4"/>
      <c r="J15" s="33" t="s">
        <v>18</v>
      </c>
      <c r="K15" s="33" t="s">
        <v>19</v>
      </c>
      <c r="L15" s="33" t="s">
        <v>23</v>
      </c>
      <c r="M15" s="33">
        <v>0</v>
      </c>
      <c r="N15" s="33" t="s">
        <v>22</v>
      </c>
      <c r="O15" s="33" t="s">
        <v>20</v>
      </c>
      <c r="P15" s="33" t="s">
        <v>21</v>
      </c>
    </row>
    <row r="16" spans="1:17" ht="62.4">
      <c r="A16" s="5"/>
      <c r="B16" s="3" t="s">
        <v>1</v>
      </c>
      <c r="C16" s="21" t="s">
        <v>26</v>
      </c>
      <c r="D16" s="21" t="s">
        <v>15</v>
      </c>
      <c r="E16" s="21" t="s">
        <v>0</v>
      </c>
      <c r="F16" s="21" t="s">
        <v>2</v>
      </c>
      <c r="G16" s="21" t="s">
        <v>3</v>
      </c>
      <c r="H16" s="21" t="s">
        <v>29</v>
      </c>
      <c r="J16" s="34">
        <f>$E$23+((-3)*$E$24)</f>
        <v>8.35</v>
      </c>
      <c r="K16" s="34">
        <f>$E$23+((-2)*$E$24)</f>
        <v>8.6</v>
      </c>
      <c r="L16" s="34">
        <f>$E$23+((-1)*$E$24)</f>
        <v>8.85</v>
      </c>
      <c r="M16" s="34">
        <f>$E$23+((0)*$E$24)</f>
        <v>9.1</v>
      </c>
      <c r="N16" s="34">
        <f>$E$23+((1)*$E$24)</f>
        <v>9.35</v>
      </c>
      <c r="O16" s="34">
        <f>$E$23+((2)*$E$24)</f>
        <v>9.6</v>
      </c>
      <c r="P16" s="34">
        <f>$E$23+((3)*$E$24)</f>
        <v>9.85</v>
      </c>
      <c r="Q16" s="4"/>
    </row>
    <row r="17" spans="1:10" s="4" customFormat="1" ht="3.6" customHeight="1">
      <c r="A17" s="5"/>
      <c r="B17" s="47">
        <v>0</v>
      </c>
      <c r="C17" s="37"/>
      <c r="D17" s="38"/>
      <c r="E17" s="48">
        <f>$F$4</f>
        <v>9</v>
      </c>
      <c r="F17" s="48">
        <f>$F$5</f>
        <v>6.5</v>
      </c>
      <c r="G17" s="48">
        <f>$L$7</f>
        <v>8.5</v>
      </c>
      <c r="H17" s="48">
        <f>$L$8</f>
        <v>7</v>
      </c>
    </row>
    <row r="18" spans="1:10" s="4" customFormat="1" ht="3.6" customHeight="1">
      <c r="A18" s="5"/>
      <c r="B18" s="47">
        <v>2</v>
      </c>
      <c r="C18" s="39"/>
      <c r="D18" s="40"/>
      <c r="E18" s="49">
        <f>$F$4</f>
        <v>9</v>
      </c>
      <c r="F18" s="49">
        <f>$F$5</f>
        <v>6.5</v>
      </c>
      <c r="G18" s="49">
        <f>$L$7</f>
        <v>8.5</v>
      </c>
      <c r="H18" s="49">
        <f>$L$8</f>
        <v>7</v>
      </c>
    </row>
    <row r="19" spans="1:10">
      <c r="A19" s="5"/>
      <c r="B19" s="47">
        <v>3</v>
      </c>
      <c r="C19" s="41">
        <f>F9</f>
        <v>0.25</v>
      </c>
      <c r="D19" s="42">
        <f>F6</f>
        <v>9.1</v>
      </c>
      <c r="E19" s="42">
        <f>$F$4</f>
        <v>9</v>
      </c>
      <c r="F19" s="42">
        <f>$F$5</f>
        <v>6.5</v>
      </c>
      <c r="G19" s="42">
        <f>$L$7</f>
        <v>8.5</v>
      </c>
      <c r="H19" s="42">
        <f>$L$8</f>
        <v>7</v>
      </c>
      <c r="I19" s="5"/>
    </row>
    <row r="20" spans="1:10">
      <c r="A20" s="5"/>
      <c r="B20" s="47">
        <v>4</v>
      </c>
      <c r="C20" s="43"/>
      <c r="D20" s="36"/>
      <c r="E20" s="47">
        <f>$F$4</f>
        <v>9</v>
      </c>
      <c r="F20" s="47">
        <f>$F$5</f>
        <v>6.5</v>
      </c>
      <c r="G20" s="47">
        <f>$L$7</f>
        <v>8.5</v>
      </c>
      <c r="H20" s="47">
        <f>$L$8</f>
        <v>7</v>
      </c>
      <c r="I20" s="5"/>
      <c r="J20" s="5"/>
    </row>
    <row r="21" spans="1:10">
      <c r="A21" s="5"/>
      <c r="B21" s="47">
        <v>5</v>
      </c>
      <c r="C21" s="43"/>
      <c r="D21" s="36"/>
      <c r="E21" s="47">
        <f>$F$4</f>
        <v>9</v>
      </c>
      <c r="F21" s="47">
        <f>$F$5</f>
        <v>6.5</v>
      </c>
      <c r="G21" s="47">
        <f>$L$7</f>
        <v>8.5</v>
      </c>
      <c r="H21" s="47">
        <f>$L$8</f>
        <v>7</v>
      </c>
      <c r="I21" s="5"/>
      <c r="J21" s="5"/>
    </row>
    <row r="22" spans="1:10" ht="20.399999999999999" customHeight="1">
      <c r="A22" s="5"/>
      <c r="B22" s="5"/>
      <c r="C22" s="6"/>
      <c r="D22" s="5"/>
      <c r="E22" s="5"/>
      <c r="F22" s="5"/>
      <c r="G22" s="5"/>
      <c r="H22" s="5"/>
      <c r="I22" s="5"/>
      <c r="J22" s="5"/>
    </row>
    <row r="23" spans="1:10" ht="21.6" customHeight="1">
      <c r="C23" s="17" t="s">
        <v>13</v>
      </c>
      <c r="D23" s="18"/>
      <c r="E23" s="28">
        <f>D19</f>
        <v>9.1</v>
      </c>
      <c r="F23" s="5"/>
      <c r="I23" s="5"/>
      <c r="J23" s="5"/>
    </row>
    <row r="24" spans="1:10" ht="21.6" customHeight="1">
      <c r="C24" s="17" t="s">
        <v>11</v>
      </c>
      <c r="D24" s="18"/>
      <c r="E24" s="29">
        <f>C19</f>
        <v>0.25</v>
      </c>
    </row>
    <row r="25" spans="1:10" ht="18">
      <c r="C25" s="17" t="s">
        <v>16</v>
      </c>
      <c r="D25" s="20"/>
      <c r="E25" s="28">
        <f>F4</f>
        <v>9</v>
      </c>
    </row>
    <row r="26" spans="1:10" ht="18">
      <c r="C26" s="15" t="s">
        <v>9</v>
      </c>
      <c r="D26" s="16"/>
      <c r="E26" s="58">
        <v>0.02</v>
      </c>
    </row>
    <row r="28" spans="1:10">
      <c r="C28" s="50" t="s">
        <v>7</v>
      </c>
      <c r="D28" s="51" t="s">
        <v>8</v>
      </c>
      <c r="F28" s="7"/>
      <c r="G28" s="7"/>
      <c r="H28" s="7"/>
      <c r="I28" s="7"/>
    </row>
    <row r="29" spans="1:10">
      <c r="C29" s="52">
        <f>J16</f>
        <v>8.35</v>
      </c>
      <c r="D29" s="19">
        <f t="shared" ref="D29:D92" si="0">_xlfn.NORM.DIST(C29,$E$23,$E$24,FALSE)</f>
        <v>1.772739364775203E-2</v>
      </c>
    </row>
    <row r="30" spans="1:10">
      <c r="C30" s="52">
        <f t="shared" ref="C30:C93" si="1">C29+$E$26</f>
        <v>8.3699999999999992</v>
      </c>
      <c r="D30" s="19">
        <f t="shared" si="0"/>
        <v>2.2463934383963755E-2</v>
      </c>
    </row>
    <row r="31" spans="1:10">
      <c r="C31" s="52">
        <f t="shared" si="1"/>
        <v>8.3899999999999988</v>
      </c>
      <c r="D31" s="19">
        <f t="shared" si="0"/>
        <v>2.8284419544077517E-2</v>
      </c>
    </row>
    <row r="32" spans="1:10">
      <c r="C32" s="52">
        <f t="shared" si="1"/>
        <v>8.4099999999999984</v>
      </c>
      <c r="D32" s="19">
        <f t="shared" si="0"/>
        <v>3.5385817592948406E-2</v>
      </c>
    </row>
    <row r="33" spans="1:16">
      <c r="C33" s="52">
        <f t="shared" si="1"/>
        <v>8.4299999999999979</v>
      </c>
      <c r="D33" s="19">
        <f t="shared" si="0"/>
        <v>4.3987746517621509E-2</v>
      </c>
      <c r="E33" s="12"/>
    </row>
    <row r="34" spans="1:16">
      <c r="C34" s="52">
        <f t="shared" si="1"/>
        <v>8.4499999999999975</v>
      </c>
      <c r="D34" s="19">
        <f t="shared" si="0"/>
        <v>5.4331876934741272E-2</v>
      </c>
    </row>
    <row r="35" spans="1:16" ht="23.4">
      <c r="C35" s="52">
        <f t="shared" si="1"/>
        <v>8.4699999999999971</v>
      </c>
      <c r="D35" s="19">
        <f t="shared" si="0"/>
        <v>6.6680403349522507E-2</v>
      </c>
      <c r="K35" s="23" t="s">
        <v>17</v>
      </c>
      <c r="L35" s="24"/>
      <c r="M35" s="25"/>
      <c r="N35" s="25"/>
      <c r="O35" s="27">
        <f>(_xlfn.NORM.DIST(E25,E23,E24,TRUE))</f>
        <v>0.34457825838967637</v>
      </c>
    </row>
    <row r="36" spans="1:16" ht="25.8">
      <c r="C36" s="52">
        <f t="shared" si="1"/>
        <v>8.4899999999999967</v>
      </c>
      <c r="D36" s="19">
        <f t="shared" si="0"/>
        <v>8.1313422952900963E-2</v>
      </c>
      <c r="K36" s="23" t="s">
        <v>27</v>
      </c>
      <c r="L36" s="25"/>
      <c r="M36" s="25"/>
      <c r="N36" s="25"/>
      <c r="O36" s="26">
        <f>$O$35*100</f>
        <v>34.457825838967636</v>
      </c>
      <c r="P36" s="35"/>
    </row>
    <row r="37" spans="1:16">
      <c r="C37" s="52">
        <f t="shared" si="1"/>
        <v>8.5099999999999962</v>
      </c>
      <c r="D37" s="19">
        <f t="shared" si="0"/>
        <v>9.8525077225526836E-2</v>
      </c>
    </row>
    <row r="38" spans="1:16">
      <c r="C38" s="52">
        <f t="shared" si="1"/>
        <v>8.5299999999999958</v>
      </c>
      <c r="D38" s="19">
        <f t="shared" si="0"/>
        <v>0.11861833938936095</v>
      </c>
    </row>
    <row r="39" spans="1:16">
      <c r="C39" s="52">
        <f t="shared" si="1"/>
        <v>8.5499999999999954</v>
      </c>
      <c r="D39" s="19">
        <f t="shared" si="0"/>
        <v>0.1418983713849204</v>
      </c>
    </row>
    <row r="40" spans="1:16">
      <c r="C40" s="52">
        <f t="shared" si="1"/>
        <v>8.569999999999995</v>
      </c>
      <c r="D40" s="19">
        <f t="shared" si="0"/>
        <v>0.16866442784707458</v>
      </c>
    </row>
    <row r="41" spans="1:16">
      <c r="A41" s="12"/>
      <c r="C41" s="52">
        <f t="shared" si="1"/>
        <v>8.5899999999999945</v>
      </c>
      <c r="D41" s="19">
        <f t="shared" si="0"/>
        <v>0.19920035094027477</v>
      </c>
    </row>
    <row r="42" spans="1:16">
      <c r="A42" s="12"/>
      <c r="C42" s="52">
        <f t="shared" si="1"/>
        <v>8.6099999999999941</v>
      </c>
      <c r="D42" s="19">
        <f t="shared" si="0"/>
        <v>0.23376377733379569</v>
      </c>
    </row>
    <row r="43" spans="1:16">
      <c r="A43" s="12"/>
      <c r="C43" s="52">
        <f t="shared" si="1"/>
        <v>8.6299999999999937</v>
      </c>
      <c r="D43" s="19">
        <f t="shared" si="0"/>
        <v>0.27257426440416604</v>
      </c>
    </row>
    <row r="44" spans="1:16">
      <c r="A44" s="12"/>
      <c r="C44" s="52">
        <f t="shared" si="1"/>
        <v>8.6499999999999932</v>
      </c>
      <c r="D44" s="19">
        <f t="shared" si="0"/>
        <v>0.31580063320356205</v>
      </c>
    </row>
    <row r="45" spans="1:16">
      <c r="A45" s="12"/>
      <c r="C45" s="52">
        <f t="shared" si="1"/>
        <v>8.6699999999999928</v>
      </c>
      <c r="D45" s="19">
        <f t="shared" si="0"/>
        <v>0.36354791606511438</v>
      </c>
    </row>
    <row r="46" spans="1:16">
      <c r="A46" s="12"/>
      <c r="C46" s="52">
        <f t="shared" si="1"/>
        <v>8.6899999999999924</v>
      </c>
      <c r="D46" s="19">
        <f t="shared" si="0"/>
        <v>0.41584438131503709</v>
      </c>
    </row>
    <row r="47" spans="1:16">
      <c r="A47" s="12"/>
      <c r="C47" s="52">
        <f t="shared" si="1"/>
        <v>8.709999999999992</v>
      </c>
      <c r="D47" s="19">
        <f t="shared" si="0"/>
        <v>0.47262918023830647</v>
      </c>
    </row>
    <row r="48" spans="1:16">
      <c r="A48" s="12"/>
      <c r="C48" s="52">
        <f t="shared" si="1"/>
        <v>8.7299999999999915</v>
      </c>
      <c r="D48" s="19">
        <f t="shared" si="0"/>
        <v>0.5337412158039837</v>
      </c>
    </row>
    <row r="49" spans="1:24">
      <c r="A49" s="12"/>
      <c r="C49" s="52">
        <f t="shared" si="1"/>
        <v>8.7499999999999911</v>
      </c>
      <c r="D49" s="19">
        <f t="shared" si="0"/>
        <v>0.59890986254295087</v>
      </c>
    </row>
    <row r="50" spans="1:24">
      <c r="A50" s="12"/>
      <c r="C50" s="52">
        <f t="shared" si="1"/>
        <v>8.7699999999999907</v>
      </c>
      <c r="D50" s="19">
        <f t="shared" si="0"/>
        <v>0.66774816696682371</v>
      </c>
    </row>
    <row r="51" spans="1:24">
      <c r="A51" s="12"/>
      <c r="C51" s="52">
        <f t="shared" si="1"/>
        <v>8.7899999999999903</v>
      </c>
      <c r="D51" s="19">
        <f t="shared" si="0"/>
        <v>0.73974912385318681</v>
      </c>
    </row>
    <row r="52" spans="1:24" ht="25.8">
      <c r="A52" s="12"/>
      <c r="C52" s="52">
        <f t="shared" si="1"/>
        <v>8.8099999999999898</v>
      </c>
      <c r="D52" s="19">
        <f t="shared" si="0"/>
        <v>0.81428555316300066</v>
      </c>
      <c r="W52" s="44"/>
      <c r="X52" s="44"/>
    </row>
    <row r="53" spans="1:24" ht="25.8">
      <c r="A53" s="12"/>
      <c r="C53" s="52">
        <f t="shared" si="1"/>
        <v>8.8299999999999894</v>
      </c>
      <c r="D53" s="19">
        <f t="shared" si="0"/>
        <v>0.89061399500700522</v>
      </c>
      <c r="W53" s="44"/>
      <c r="X53" s="45"/>
    </row>
    <row r="54" spans="1:24" ht="25.8">
      <c r="A54" s="12"/>
      <c r="C54" s="52">
        <f t="shared" si="1"/>
        <v>8.849999999999989</v>
      </c>
      <c r="D54" s="19">
        <f t="shared" si="0"/>
        <v>0.96788289807653216</v>
      </c>
      <c r="W54" s="44"/>
      <c r="X54" s="45"/>
    </row>
    <row r="55" spans="1:24" ht="25.8">
      <c r="A55" s="12"/>
      <c r="C55" s="52">
        <f t="shared" si="1"/>
        <v>8.8699999999999886</v>
      </c>
      <c r="D55" s="19">
        <f t="shared" si="0"/>
        <v>1.04514520499817</v>
      </c>
      <c r="W55" s="44"/>
      <c r="X55" s="46"/>
    </row>
    <row r="56" spans="1:24" ht="25.8">
      <c r="A56" s="12"/>
      <c r="C56" s="52">
        <f t="shared" si="1"/>
        <v>8.8899999999999881</v>
      </c>
      <c r="D56" s="19">
        <f t="shared" si="0"/>
        <v>1.1213752433584387</v>
      </c>
      <c r="W56" s="44"/>
      <c r="X56" s="44"/>
    </row>
    <row r="57" spans="1:24" ht="25.8">
      <c r="A57" s="12"/>
      <c r="C57" s="52">
        <f t="shared" si="1"/>
        <v>8.9099999999999877</v>
      </c>
      <c r="D57" s="19">
        <f t="shared" si="0"/>
        <v>1.1954896231037677</v>
      </c>
      <c r="W57" s="44"/>
      <c r="X57" s="44"/>
    </row>
    <row r="58" spans="1:24">
      <c r="A58" s="12"/>
      <c r="C58" s="52">
        <f t="shared" si="1"/>
        <v>8.9299999999999873</v>
      </c>
      <c r="D58" s="19">
        <f t="shared" si="0"/>
        <v>1.2663716308435287</v>
      </c>
    </row>
    <row r="59" spans="1:24">
      <c r="A59" s="12"/>
      <c r="C59" s="52">
        <f t="shared" si="1"/>
        <v>8.9499999999999869</v>
      </c>
      <c r="D59" s="19">
        <f t="shared" si="0"/>
        <v>1.3328984115671576</v>
      </c>
    </row>
    <row r="60" spans="1:24">
      <c r="A60" s="12"/>
      <c r="C60" s="52">
        <f t="shared" si="1"/>
        <v>8.9699999999999864</v>
      </c>
      <c r="D60" s="19">
        <f t="shared" si="0"/>
        <v>1.3939700510358597</v>
      </c>
    </row>
    <row r="61" spans="1:24">
      <c r="A61" s="12"/>
      <c r="C61" s="52">
        <f t="shared" si="1"/>
        <v>8.989999999999986</v>
      </c>
      <c r="D61" s="19">
        <f t="shared" si="0"/>
        <v>1.4485395296523342</v>
      </c>
    </row>
    <row r="62" spans="1:24">
      <c r="A62" s="12"/>
      <c r="C62" s="52">
        <f t="shared" si="1"/>
        <v>9.0099999999999856</v>
      </c>
      <c r="D62" s="19">
        <f t="shared" si="0"/>
        <v>1.4956424214924833</v>
      </c>
    </row>
    <row r="63" spans="1:24">
      <c r="A63" s="12"/>
      <c r="C63" s="52">
        <f t="shared" si="1"/>
        <v>9.0299999999999851</v>
      </c>
      <c r="D63" s="19">
        <f t="shared" si="0"/>
        <v>1.5344251686138892</v>
      </c>
    </row>
    <row r="64" spans="1:24">
      <c r="A64" s="12"/>
      <c r="C64" s="52">
        <f t="shared" si="1"/>
        <v>9.0499999999999847</v>
      </c>
      <c r="D64" s="19">
        <f t="shared" si="0"/>
        <v>1.5641707759018049</v>
      </c>
    </row>
    <row r="65" spans="1:4">
      <c r="A65" s="12"/>
      <c r="C65" s="52">
        <f t="shared" si="1"/>
        <v>9.0699999999999843</v>
      </c>
      <c r="D65" s="19">
        <f t="shared" si="0"/>
        <v>1.5843208471746126</v>
      </c>
    </row>
    <row r="66" spans="1:4">
      <c r="A66" s="12"/>
      <c r="C66" s="52">
        <f t="shared" si="1"/>
        <v>9.0899999999999839</v>
      </c>
      <c r="D66" s="19">
        <f t="shared" si="0"/>
        <v>1.5944930168184159</v>
      </c>
    </row>
    <row r="67" spans="1:4">
      <c r="A67" s="12"/>
      <c r="C67" s="52">
        <f t="shared" si="1"/>
        <v>9.1099999999999834</v>
      </c>
      <c r="D67" s="19">
        <f t="shared" si="0"/>
        <v>1.5944930168184241</v>
      </c>
    </row>
    <row r="68" spans="1:4">
      <c r="A68" s="12"/>
      <c r="C68" s="52">
        <f t="shared" si="1"/>
        <v>9.129999999999983</v>
      </c>
      <c r="D68" s="19">
        <f t="shared" si="0"/>
        <v>1.5843208471746371</v>
      </c>
    </row>
    <row r="69" spans="1:4">
      <c r="A69" s="12"/>
      <c r="C69" s="52">
        <f t="shared" si="1"/>
        <v>9.1499999999999826</v>
      </c>
      <c r="D69" s="19">
        <f t="shared" si="0"/>
        <v>1.5641707759018451</v>
      </c>
    </row>
    <row r="70" spans="1:4">
      <c r="A70" s="12"/>
      <c r="C70" s="52">
        <f t="shared" si="1"/>
        <v>9.1699999999999822</v>
      </c>
      <c r="D70" s="19">
        <f t="shared" si="0"/>
        <v>1.5344251686139441</v>
      </c>
    </row>
    <row r="71" spans="1:4">
      <c r="A71" s="12"/>
      <c r="C71" s="52">
        <f t="shared" si="1"/>
        <v>9.1899999999999817</v>
      </c>
      <c r="D71" s="19">
        <f t="shared" si="0"/>
        <v>1.4956424214925521</v>
      </c>
    </row>
    <row r="72" spans="1:4">
      <c r="A72" s="12"/>
      <c r="C72" s="52">
        <f t="shared" si="1"/>
        <v>9.2099999999999813</v>
      </c>
      <c r="D72" s="19">
        <f t="shared" si="0"/>
        <v>1.4485395296524157</v>
      </c>
    </row>
    <row r="73" spans="1:4">
      <c r="A73" s="12"/>
      <c r="C73" s="52">
        <f t="shared" si="1"/>
        <v>9.2299999999999809</v>
      </c>
      <c r="D73" s="19">
        <f t="shared" si="0"/>
        <v>1.3939700510359523</v>
      </c>
    </row>
    <row r="74" spans="1:4">
      <c r="A74" s="12"/>
      <c r="C74" s="52">
        <f t="shared" si="1"/>
        <v>9.2499999999999805</v>
      </c>
      <c r="D74" s="19">
        <f t="shared" si="0"/>
        <v>1.33289841156726</v>
      </c>
    </row>
    <row r="75" spans="1:4">
      <c r="A75" s="12"/>
      <c r="C75" s="52">
        <f t="shared" si="1"/>
        <v>9.26999999999998</v>
      </c>
      <c r="D75" s="19">
        <f t="shared" si="0"/>
        <v>1.2663716308436388</v>
      </c>
    </row>
    <row r="76" spans="1:4">
      <c r="A76" s="12"/>
      <c r="C76" s="52">
        <f t="shared" si="1"/>
        <v>9.2899999999999796</v>
      </c>
      <c r="D76" s="19">
        <f t="shared" si="0"/>
        <v>1.1954896231038838</v>
      </c>
    </row>
    <row r="77" spans="1:4">
      <c r="A77" s="12"/>
      <c r="C77" s="52">
        <f t="shared" si="1"/>
        <v>9.3099999999999792</v>
      </c>
      <c r="D77" s="19">
        <f t="shared" si="0"/>
        <v>1.1213752433585595</v>
      </c>
    </row>
    <row r="78" spans="1:4">
      <c r="A78" s="12"/>
      <c r="C78" s="52">
        <f t="shared" si="1"/>
        <v>9.3299999999999788</v>
      </c>
      <c r="D78" s="19">
        <f t="shared" si="0"/>
        <v>1.045145204998293</v>
      </c>
    </row>
    <row r="79" spans="1:4">
      <c r="A79" s="12"/>
      <c r="C79" s="52">
        <f t="shared" si="1"/>
        <v>9.3499999999999783</v>
      </c>
      <c r="D79" s="19">
        <f t="shared" si="0"/>
        <v>0.96788289807665606</v>
      </c>
    </row>
    <row r="80" spans="1:4">
      <c r="A80" s="12"/>
      <c r="C80" s="52">
        <f t="shared" si="1"/>
        <v>9.3699999999999779</v>
      </c>
      <c r="D80" s="19">
        <f t="shared" si="0"/>
        <v>0.89061399500712812</v>
      </c>
    </row>
    <row r="81" spans="1:4">
      <c r="A81" s="12"/>
      <c r="C81" s="52">
        <f t="shared" si="1"/>
        <v>9.3899999999999775</v>
      </c>
      <c r="D81" s="19">
        <f t="shared" si="0"/>
        <v>0.81428555316312157</v>
      </c>
    </row>
    <row r="82" spans="1:4">
      <c r="A82" s="12"/>
      <c r="C82" s="52">
        <f t="shared" si="1"/>
        <v>9.409999999999977</v>
      </c>
      <c r="D82" s="19">
        <f t="shared" si="0"/>
        <v>0.73974912385330405</v>
      </c>
    </row>
    <row r="83" spans="1:4">
      <c r="A83" s="12"/>
      <c r="C83" s="52">
        <f t="shared" si="1"/>
        <v>9.4299999999999766</v>
      </c>
      <c r="D83" s="19">
        <f t="shared" si="0"/>
        <v>0.66774816696693651</v>
      </c>
    </row>
    <row r="84" spans="1:4">
      <c r="A84" s="12"/>
      <c r="C84" s="52">
        <f t="shared" si="1"/>
        <v>9.4499999999999762</v>
      </c>
      <c r="D84" s="19">
        <f t="shared" si="0"/>
        <v>0.59890986254305811</v>
      </c>
    </row>
    <row r="85" spans="1:4">
      <c r="A85" s="12"/>
      <c r="C85" s="52">
        <f t="shared" si="1"/>
        <v>9.4699999999999758</v>
      </c>
      <c r="D85" s="19">
        <f t="shared" si="0"/>
        <v>0.53374121580408462</v>
      </c>
    </row>
    <row r="86" spans="1:4">
      <c r="A86" s="12"/>
      <c r="C86" s="52">
        <f t="shared" si="1"/>
        <v>9.4899999999999753</v>
      </c>
      <c r="D86" s="19">
        <f t="shared" si="0"/>
        <v>0.47262918023840073</v>
      </c>
    </row>
    <row r="87" spans="1:4">
      <c r="A87" s="12"/>
      <c r="C87" s="52">
        <f t="shared" si="1"/>
        <v>9.5099999999999749</v>
      </c>
      <c r="D87" s="19">
        <f t="shared" si="0"/>
        <v>0.41584438131512436</v>
      </c>
    </row>
    <row r="88" spans="1:4">
      <c r="A88" s="12"/>
      <c r="C88" s="52">
        <f t="shared" si="1"/>
        <v>9.5299999999999745</v>
      </c>
      <c r="D88" s="19">
        <f t="shared" si="0"/>
        <v>0.36354791606519438</v>
      </c>
    </row>
    <row r="89" spans="1:4">
      <c r="A89" s="12"/>
      <c r="C89" s="52">
        <f t="shared" si="1"/>
        <v>9.5499999999999741</v>
      </c>
      <c r="D89" s="19">
        <f t="shared" si="0"/>
        <v>0.31580063320363483</v>
      </c>
    </row>
    <row r="90" spans="1:4">
      <c r="A90" s="12"/>
      <c r="C90" s="52">
        <f t="shared" si="1"/>
        <v>9.5699999999999736</v>
      </c>
      <c r="D90" s="19">
        <f t="shared" si="0"/>
        <v>0.27257426440423155</v>
      </c>
    </row>
    <row r="91" spans="1:4">
      <c r="A91" s="12"/>
      <c r="C91" s="52">
        <f t="shared" si="1"/>
        <v>9.5899999999999732</v>
      </c>
      <c r="D91" s="19">
        <f t="shared" si="0"/>
        <v>0.23376377733385431</v>
      </c>
    </row>
    <row r="92" spans="1:4">
      <c r="A92" s="12"/>
      <c r="C92" s="52">
        <f t="shared" si="1"/>
        <v>9.6099999999999728</v>
      </c>
      <c r="D92" s="19">
        <f t="shared" si="0"/>
        <v>0.1992003509403267</v>
      </c>
    </row>
    <row r="93" spans="1:4">
      <c r="A93" s="12"/>
      <c r="C93" s="52">
        <f t="shared" si="1"/>
        <v>9.6299999999999724</v>
      </c>
      <c r="D93" s="19">
        <f t="shared" ref="D93" si="2">_xlfn.NORM.DIST(C93,$E$23,$E$24,FALSE)</f>
        <v>0.16866442784712032</v>
      </c>
    </row>
    <row r="94" spans="1:4">
      <c r="A94" s="12"/>
      <c r="D94" s="14"/>
    </row>
    <row r="95" spans="1:4">
      <c r="A95" s="12"/>
      <c r="D95" s="14"/>
    </row>
    <row r="96" spans="1:4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</sheetData>
  <sheetProtection algorithmName="SHA-512" hashValue="8cxayrOsufWfHHIrmvCmXH4MOdE+3dY/rQQ6BmOIp0Vkl0lqcDgeU+cFc8m4tfmkrEpdCjTx3nT6LopNHvhnNg==" saltValue="j/pQ5UsNmiqtcFA6m8dQdw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Pto 1 (a)</vt:lpstr>
      <vt:lpstr>Pto 2 (6,3)</vt:lpstr>
      <vt:lpstr>Pto 2 (8,8)</vt:lpstr>
      <vt:lpstr>Pto 2 (7,4)</vt:lpstr>
      <vt:lpstr>Pto 2 (9,1)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Suarez</dc:creator>
  <cp:lastModifiedBy>Alexander Suarez</cp:lastModifiedBy>
  <dcterms:created xsi:type="dcterms:W3CDTF">2020-11-04T14:37:03Z</dcterms:created>
  <dcterms:modified xsi:type="dcterms:W3CDTF">2020-11-19T20:50:27Z</dcterms:modified>
</cp:coreProperties>
</file>