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osErazo\Desktop\Carlos\TRABAJO\GQSP\"/>
    </mc:Choice>
  </mc:AlternateContent>
  <xr:revisionPtr revIDLastSave="0" documentId="8_{8FE618A9-A1CD-4B4C-A1BF-7B0A16E5B7FB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Intervalo Calibración" sheetId="2" r:id="rId1"/>
    <sheet name="t-student _ F" sheetId="3" r:id="rId2"/>
  </sheets>
  <calcPr calcId="191029"/>
</workbook>
</file>

<file path=xl/calcChain.xml><?xml version="1.0" encoding="utf-8"?>
<calcChain xmlns="http://schemas.openxmlformats.org/spreadsheetml/2006/main">
  <c r="D60" i="3" l="1"/>
  <c r="D62" i="3"/>
  <c r="D61" i="3"/>
  <c r="D59" i="3"/>
  <c r="D58" i="3"/>
  <c r="D57" i="3"/>
  <c r="D56" i="3"/>
  <c r="D37" i="3"/>
  <c r="D35" i="3"/>
  <c r="D31" i="3"/>
  <c r="D30" i="3"/>
  <c r="D29" i="3" l="1"/>
  <c r="E26" i="3"/>
  <c r="D26" i="3"/>
  <c r="E25" i="3"/>
  <c r="D25" i="3"/>
  <c r="E24" i="3"/>
  <c r="D24" i="3"/>
  <c r="C31" i="3" l="1"/>
  <c r="C61" i="3"/>
  <c r="D38" i="3"/>
  <c r="M19" i="2" l="1"/>
  <c r="M20" i="2"/>
  <c r="M21" i="2"/>
  <c r="M22" i="2"/>
  <c r="M23" i="2"/>
  <c r="M24" i="2"/>
  <c r="M25" i="2"/>
  <c r="M26" i="2"/>
  <c r="P26" i="2" s="1"/>
  <c r="M27" i="2"/>
  <c r="M28" i="2"/>
  <c r="M29" i="2"/>
  <c r="M30" i="2"/>
  <c r="M31" i="2"/>
  <c r="M32" i="2"/>
  <c r="M17" i="2"/>
  <c r="B17" i="2"/>
  <c r="C17" i="2" s="1"/>
  <c r="D17" i="2" s="1"/>
  <c r="E17" i="2" s="1"/>
  <c r="F17" i="2" s="1"/>
  <c r="G17" i="2" s="1"/>
  <c r="H17" i="2" s="1"/>
  <c r="I17" i="2" s="1"/>
  <c r="J17" i="2" s="1"/>
  <c r="K17" i="2" s="1"/>
  <c r="P16" i="2"/>
  <c r="O16" i="2"/>
  <c r="P19" i="2"/>
  <c r="P20" i="2"/>
  <c r="P21" i="2"/>
  <c r="P22" i="2"/>
  <c r="P25" i="2"/>
  <c r="P27" i="2"/>
  <c r="P28" i="2"/>
  <c r="P29" i="2"/>
  <c r="P30" i="2"/>
  <c r="P18" i="2"/>
  <c r="O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P23" i="2"/>
  <c r="P24" i="2"/>
  <c r="P31" i="2"/>
  <c r="P32" i="2"/>
  <c r="M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K21" i="2"/>
  <c r="K22" i="2"/>
  <c r="K23" i="2"/>
  <c r="K24" i="2"/>
  <c r="K25" i="2"/>
  <c r="K26" i="2"/>
  <c r="K27" i="2"/>
  <c r="K28" i="2"/>
  <c r="K29" i="2"/>
  <c r="K30" i="2"/>
  <c r="K31" i="2"/>
  <c r="K20" i="2"/>
  <c r="C19" i="2" l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K18" i="2"/>
  <c r="L18" i="2" s="1"/>
  <c r="N18" i="2" l="1"/>
  <c r="K19" i="2"/>
  <c r="K32" i="2" l="1"/>
  <c r="L3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samsung1</author>
  </authors>
  <commentList>
    <comment ref="D61" authorId="0" shapeId="0" xr:uid="{3060B900-A022-496A-8568-73D8299E4281}">
      <text>
        <r>
          <rPr>
            <b/>
            <sz val="9"/>
            <color indexed="81"/>
            <rFont val="Tahoma"/>
            <family val="2"/>
          </rPr>
          <t>samsung1:</t>
        </r>
        <r>
          <rPr>
            <sz val="9"/>
            <color indexed="81"/>
            <rFont val="Tahoma"/>
            <family val="2"/>
          </rPr>
          <t xml:space="preserve">
Si estadistico F &gt; F se rechaza</t>
        </r>
      </text>
    </comment>
  </commentList>
</comments>
</file>

<file path=xl/sharedStrings.xml><?xml version="1.0" encoding="utf-8"?>
<sst xmlns="http://schemas.openxmlformats.org/spreadsheetml/2006/main" count="86" uniqueCount="76">
  <si>
    <t>TAR</t>
  </si>
  <si>
    <t>TUR</t>
  </si>
  <si>
    <t>Fabricante:</t>
  </si>
  <si>
    <t>Modelo:</t>
  </si>
  <si>
    <t>S/N:</t>
  </si>
  <si>
    <t>Deriva</t>
  </si>
  <si>
    <t>Indicador:</t>
  </si>
  <si>
    <t>Cód.Interno:</t>
  </si>
  <si>
    <t>Intv. Med:</t>
  </si>
  <si>
    <t>Valor
Nominal</t>
  </si>
  <si>
    <t>Error Máximo Permisible
según clase</t>
  </si>
  <si>
    <t>Indicación
Promedio</t>
  </si>
  <si>
    <t>Error Ajuste</t>
  </si>
  <si>
    <t>Incertidumbre</t>
  </si>
  <si>
    <t>Desviación</t>
  </si>
  <si>
    <t xml:space="preserve">Error Máximo Permisible </t>
  </si>
  <si>
    <t>Intervalo
Máximo</t>
  </si>
  <si>
    <t>meses</t>
  </si>
  <si>
    <t>Presión</t>
  </si>
  <si>
    <t>Especificación
(Fabricante, Método, AM, Requisito de ley)</t>
  </si>
  <si>
    <t>°C</t>
  </si>
  <si>
    <t>°C/mes</t>
  </si>
  <si>
    <t>Análisis de Intervalo de Re-Calibración
Método: Carta de Control (Escalera)
OIML D 10</t>
  </si>
  <si>
    <t xml:space="preserve">Proveedor: 
Certificado:  
Fecha: </t>
  </si>
  <si>
    <t xml:space="preserve">Proveedor:
Certificado: 
Fecha: </t>
  </si>
  <si>
    <t>Resolución:</t>
  </si>
  <si>
    <r>
      <rPr>
        <sz val="11"/>
        <color theme="1"/>
        <rFont val="Calibri"/>
        <family val="2"/>
      </rPr>
      <t>±</t>
    </r>
    <r>
      <rPr>
        <sz val="9.9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EMP:</t>
    </r>
  </si>
  <si>
    <t>TAR:</t>
  </si>
  <si>
    <t>TUR:</t>
  </si>
  <si>
    <t>Prueba t</t>
  </si>
  <si>
    <t>entrena</t>
  </si>
  <si>
    <t>experto</t>
  </si>
  <si>
    <t>n\m</t>
  </si>
  <si>
    <t>Prueba t para dos muestras suponiendo varianzas iguales</t>
  </si>
  <si>
    <t>Media</t>
  </si>
  <si>
    <t>Varianza</t>
  </si>
  <si>
    <t>Observaciones</t>
  </si>
  <si>
    <t>Varianza agrupada</t>
  </si>
  <si>
    <t>Diferencia hipotética de las medias</t>
  </si>
  <si>
    <t>Grados de libertad</t>
  </si>
  <si>
    <t>Estadístico t</t>
  </si>
  <si>
    <t>P(T&lt;=t) una cola</t>
  </si>
  <si>
    <t>Cuenta (observaciones):</t>
  </si>
  <si>
    <t>Valor crítico de t (una cola)</t>
  </si>
  <si>
    <t>Promedio (media):</t>
  </si>
  <si>
    <t>P(T&lt;=t) dos colas</t>
  </si>
  <si>
    <t>Desviación estándar:</t>
  </si>
  <si>
    <t>Valor crítico de t (dos colas)</t>
  </si>
  <si>
    <t>Nivel de confianza (significancia):</t>
  </si>
  <si>
    <t>p</t>
  </si>
  <si>
    <t>alfa</t>
  </si>
  <si>
    <t>Grados de libertad:</t>
  </si>
  <si>
    <t>n1 + n2 - 2</t>
  </si>
  <si>
    <t>Si se toman la misma cantidad de mediciones</t>
  </si>
  <si>
    <t>Desviación estándar común (agrupada):</t>
  </si>
  <si>
    <t>s0</t>
  </si>
  <si>
    <t>"Pooled standard deviation"</t>
  </si>
  <si>
    <t>Diferencia hipotética de los promedios:</t>
  </si>
  <si>
    <t>d normalmente cero o un offset conocido</t>
  </si>
  <si>
    <t>Estadístico t:</t>
  </si>
  <si>
    <t>RESULTADO:</t>
  </si>
  <si>
    <t>Prueba F</t>
  </si>
  <si>
    <t>Prueba F para varianzas de dos muestras</t>
  </si>
  <si>
    <t>s_mayor</t>
  </si>
  <si>
    <t>entre</t>
  </si>
  <si>
    <t>n_s_mayor</t>
  </si>
  <si>
    <t>med</t>
  </si>
  <si>
    <t>s_menor</t>
  </si>
  <si>
    <t>xperto</t>
  </si>
  <si>
    <t>F</t>
  </si>
  <si>
    <t>n_s_menor</t>
  </si>
  <si>
    <t>medi</t>
  </si>
  <si>
    <t>P(F&lt;=f) una cola</t>
  </si>
  <si>
    <t>Estadístico F:</t>
  </si>
  <si>
    <t>tiene un 11% mas de variacion q l exp</t>
  </si>
  <si>
    <t>Valor crítico para F (una cola)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</si>
</sst>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000"/>
    <numFmt numFmtId="165" formatCode="0.000"/>
    <numFmt numFmtId="166" formatCode="0.0"/>
    <numFmt numFmtId="167" formatCode="0.00000"/>
    <numFmt numFmtId="168" formatCode="&quot;+ &quot;General"/>
    <numFmt numFmtId="169" formatCode="&quot;- &quot;General"/>
    <numFmt numFmtId="170" formatCode="&quot;+/- &quot;General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name val="Times New Roman"/>
      <family val="1"/>
    </font>
    <font>
      <b/>
      <i/>
      <sz val="10"/>
      <name val="Times New Roman"/>
      <family val="1"/>
    </font>
    <font>
      <b/>
      <i/>
      <sz val="10"/>
      <color theme="4"/>
      <name val="Times New Roman"/>
      <family val="1"/>
    </font>
    <font>
      <b/>
      <i/>
      <sz val="10"/>
      <color theme="9" tint="-0.249977111117893"/>
      <name val="Times New Roman"/>
      <family val="1"/>
    </font>
    <font>
      <sz val="9.9"/>
      <color theme="1"/>
      <name val="Calibri"/>
      <family val="2"/>
    </font>
    <font>
      <sz val="18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right"/>
    </xf>
    <xf numFmtId="166" fontId="0" fillId="0" borderId="5" xfId="0" applyNumberFormat="1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0" fillId="0" borderId="4" xfId="0" applyBorder="1" applyAlignment="1">
      <alignment horizontal="right"/>
    </xf>
    <xf numFmtId="0" fontId="3" fillId="0" borderId="5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/>
    </xf>
    <xf numFmtId="0" fontId="2" fillId="0" borderId="5" xfId="1" applyBorder="1" applyAlignment="1">
      <alignment horizontal="center" vertical="center"/>
    </xf>
    <xf numFmtId="0" fontId="2" fillId="0" borderId="8" xfId="1" quotePrefix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167" fontId="0" fillId="0" borderId="5" xfId="0" applyNumberFormat="1" applyBorder="1" applyAlignment="1">
      <alignment horizontal="center" vertical="center"/>
    </xf>
    <xf numFmtId="0" fontId="0" fillId="0" borderId="5" xfId="0" applyBorder="1"/>
    <xf numFmtId="0" fontId="0" fillId="0" borderId="0" xfId="0" applyAlignment="1">
      <alignment horizontal="center"/>
    </xf>
    <xf numFmtId="164" fontId="0" fillId="3" borderId="5" xfId="0" applyNumberFormat="1" applyFill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right"/>
    </xf>
    <xf numFmtId="0" fontId="0" fillId="0" borderId="0" xfId="0" applyBorder="1" applyAlignment="1">
      <alignment horizontal="center"/>
    </xf>
    <xf numFmtId="0" fontId="8" fillId="0" borderId="14" xfId="0" applyFont="1" applyBorder="1" applyAlignment="1">
      <alignment horizontal="center" wrapText="1"/>
    </xf>
    <xf numFmtId="168" fontId="2" fillId="0" borderId="8" xfId="1" quotePrefix="1" applyNumberFormat="1" applyBorder="1" applyAlignment="1">
      <alignment horizontal="center" vertical="center"/>
    </xf>
    <xf numFmtId="169" fontId="0" fillId="0" borderId="5" xfId="0" applyNumberFormat="1" applyBorder="1" applyAlignment="1">
      <alignment horizontal="center" vertical="center" wrapText="1"/>
    </xf>
    <xf numFmtId="168" fontId="0" fillId="0" borderId="5" xfId="0" applyNumberFormat="1" applyBorder="1" applyAlignment="1">
      <alignment horizontal="center" vertical="center"/>
    </xf>
    <xf numFmtId="170" fontId="0" fillId="0" borderId="5" xfId="0" applyNumberFormat="1" applyBorder="1" applyAlignment="1">
      <alignment horizontal="center" vertical="center"/>
    </xf>
    <xf numFmtId="170" fontId="0" fillId="0" borderId="5" xfId="0" applyNumberFormat="1" applyBorder="1" applyAlignment="1">
      <alignment vertical="center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165" fontId="0" fillId="4" borderId="0" xfId="0" applyNumberFormat="1" applyFill="1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right"/>
    </xf>
    <xf numFmtId="165" fontId="0" fillId="5" borderId="0" xfId="0" applyNumberFormat="1" applyFill="1" applyAlignment="1">
      <alignment horizontal="center"/>
    </xf>
    <xf numFmtId="165" fontId="0" fillId="0" borderId="0" xfId="0" applyNumberFormat="1" applyAlignment="1">
      <alignment horizontal="center"/>
    </xf>
    <xf numFmtId="9" fontId="0" fillId="4" borderId="0" xfId="0" applyNumberFormat="1" applyFill="1" applyAlignment="1">
      <alignment horizontal="center"/>
    </xf>
    <xf numFmtId="0" fontId="12" fillId="0" borderId="0" xfId="0" applyFont="1"/>
    <xf numFmtId="0" fontId="0" fillId="4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0" fontId="0" fillId="6" borderId="0" xfId="0" applyFill="1"/>
    <xf numFmtId="1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0" fontId="10" fillId="6" borderId="0" xfId="0" applyFont="1" applyFill="1"/>
    <xf numFmtId="0" fontId="0" fillId="7" borderId="0" xfId="0" applyFill="1"/>
    <xf numFmtId="0" fontId="15" fillId="7" borderId="16" xfId="0" applyFont="1" applyFill="1" applyBorder="1" applyAlignment="1">
      <alignment horizontal="center"/>
    </xf>
    <xf numFmtId="0" fontId="0" fillId="7" borderId="0" xfId="0" applyFill="1" applyBorder="1" applyAlignment="1"/>
    <xf numFmtId="0" fontId="0" fillId="7" borderId="17" xfId="0" applyFill="1" applyBorder="1" applyAlignment="1"/>
    <xf numFmtId="0" fontId="0" fillId="8" borderId="0" xfId="0" applyFill="1"/>
    <xf numFmtId="0" fontId="15" fillId="8" borderId="16" xfId="0" applyFont="1" applyFill="1" applyBorder="1" applyAlignment="1">
      <alignment horizontal="center"/>
    </xf>
    <xf numFmtId="0" fontId="0" fillId="8" borderId="0" xfId="0" applyFill="1" applyBorder="1" applyAlignment="1"/>
    <xf numFmtId="0" fontId="0" fillId="8" borderId="17" xfId="0" applyFill="1" applyBorder="1" applyAlignment="1"/>
    <xf numFmtId="0" fontId="0" fillId="0" borderId="4" xfId="0" applyFill="1" applyBorder="1" applyAlignment="1">
      <alignment horizontal="right"/>
    </xf>
    <xf numFmtId="0" fontId="0" fillId="0" borderId="7" xfId="0" applyFill="1" applyBorder="1" applyAlignment="1">
      <alignment horizontal="right"/>
    </xf>
    <xf numFmtId="0" fontId="0" fillId="0" borderId="5" xfId="0" applyBorder="1" applyAlignment="1">
      <alignment horizontal="center" vertical="center"/>
    </xf>
    <xf numFmtId="0" fontId="7" fillId="0" borderId="13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8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4" fillId="2" borderId="8" xfId="1" applyFont="1" applyFill="1" applyBorder="1" applyAlignment="1">
      <alignment horizontal="left" vertical="center" wrapText="1"/>
    </xf>
    <xf numFmtId="0" fontId="4" fillId="2" borderId="10" xfId="1" applyFont="1" applyFill="1" applyBorder="1" applyAlignment="1">
      <alignment horizontal="left" vertical="center" wrapText="1"/>
    </xf>
    <xf numFmtId="0" fontId="4" fillId="2" borderId="12" xfId="1" applyFont="1" applyFill="1" applyBorder="1" applyAlignment="1">
      <alignment horizontal="left" vertical="center" wrapText="1"/>
    </xf>
    <xf numFmtId="0" fontId="5" fillId="2" borderId="8" xfId="1" applyFont="1" applyFill="1" applyBorder="1" applyAlignment="1">
      <alignment horizontal="left" vertical="center" wrapText="1"/>
    </xf>
    <xf numFmtId="0" fontId="5" fillId="2" borderId="10" xfId="1" applyFont="1" applyFill="1" applyBorder="1" applyAlignment="1">
      <alignment horizontal="left" vertical="center" wrapText="1"/>
    </xf>
    <xf numFmtId="0" fontId="5" fillId="2" borderId="12" xfId="1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Normal" xfId="0" builtinId="0"/>
    <cellStyle name="Normal_CC-Presion-030825" xfId="1" xr:uid="{859F43F5-6F41-4F2B-9673-4D021136C38B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OIML D-10 CARTA DE CONTROL</a:t>
            </a:r>
            <a:r>
              <a:rPr lang="es-CO" baseline="0"/>
              <a:t> (MÉTODO CALENDARIO)</a:t>
            </a:r>
            <a:endParaRPr lang="es-CO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4902638355039742E-2"/>
          <c:y val="0.14272244110055318"/>
          <c:w val="0.94372295406202189"/>
          <c:h val="0.72692599380744172"/>
        </c:manualLayout>
      </c:layout>
      <c:lineChart>
        <c:grouping val="standard"/>
        <c:varyColors val="0"/>
        <c:ser>
          <c:idx val="0"/>
          <c:order val="0"/>
          <c:tx>
            <c:v>EMP (+)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'Intervalo Calibración'!$A$18:$A$32</c:f>
              <c:numCache>
                <c:formatCode>General</c:formatCode>
                <c:ptCount val="15"/>
              </c:numCache>
            </c:numRef>
          </c:cat>
          <c:val>
            <c:numRef>
              <c:f>'Intervalo Calibración'!$B$18:$B$32</c:f>
              <c:numCache>
                <c:formatCode>"+ "General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94-4FA3-9D7E-8F0B51B9FBCD}"/>
            </c:ext>
          </c:extLst>
        </c:ser>
        <c:ser>
          <c:idx val="2"/>
          <c:order val="1"/>
          <c:tx>
            <c:v>EMP (-)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'Intervalo Calibración'!$A$18:$A$32</c:f>
              <c:numCache>
                <c:formatCode>General</c:formatCode>
                <c:ptCount val="15"/>
              </c:numCache>
            </c:numRef>
          </c:cat>
          <c:val>
            <c:numRef>
              <c:f>'Intervalo Calibración'!$D$18:$D$32</c:f>
              <c:numCache>
                <c:formatCode>"- "General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94-4FA3-9D7E-8F0B51B9FBCD}"/>
            </c:ext>
          </c:extLst>
        </c:ser>
        <c:ser>
          <c:idx val="3"/>
          <c:order val="2"/>
          <c:tx>
            <c:v>Calibración anterior</c:v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rgbClr val="92D05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'Intervalo Calibración'!$G$18:$G$32</c:f>
                <c:numCache>
                  <c:formatCode>General</c:formatCode>
                  <c:ptCount val="15"/>
                </c:numCache>
              </c:numRef>
            </c:plus>
            <c:minus>
              <c:numRef>
                <c:f>'Intervalo Calibración'!$G$18:$G$32</c:f>
                <c:numCache>
                  <c:formatCode>General</c:formatCode>
                  <c:ptCount val="15"/>
                </c:numCache>
              </c:numRef>
            </c:minus>
          </c:errBars>
          <c:cat>
            <c:numRef>
              <c:f>'Intervalo Calibración'!$A$18:$A$32</c:f>
              <c:numCache>
                <c:formatCode>General</c:formatCode>
                <c:ptCount val="15"/>
              </c:numCache>
            </c:numRef>
          </c:cat>
          <c:val>
            <c:numRef>
              <c:f>'Intervalo Calibración'!$F$18:$F$32</c:f>
              <c:numCache>
                <c:formatCode>0.0</c:formatCode>
                <c:ptCount val="1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294-4FA3-9D7E-8F0B51B9FBCD}"/>
            </c:ext>
          </c:extLst>
        </c:ser>
        <c:ser>
          <c:idx val="4"/>
          <c:order val="3"/>
          <c:tx>
            <c:v>Calibración Actual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rgbClr val="00B0F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'Intervalo Calibración'!$J$18:$J$32</c:f>
                <c:numCache>
                  <c:formatCode>General</c:formatCode>
                  <c:ptCount val="15"/>
                </c:numCache>
              </c:numRef>
            </c:plus>
            <c:minus>
              <c:numRef>
                <c:f>'Intervalo Calibración'!$J$18:$J$32</c:f>
                <c:numCache>
                  <c:formatCode>General</c:formatCode>
                  <c:ptCount val="15"/>
                </c:numCache>
              </c:numRef>
            </c:minus>
          </c:errBars>
          <c:cat>
            <c:numRef>
              <c:f>'Intervalo Calibración'!$A$18:$A$32</c:f>
              <c:numCache>
                <c:formatCode>General</c:formatCode>
                <c:ptCount val="15"/>
              </c:numCache>
            </c:numRef>
          </c:cat>
          <c:val>
            <c:numRef>
              <c:f>'Intervalo Calibración'!$I$18:$I$32</c:f>
              <c:numCache>
                <c:formatCode>General</c:formatCode>
                <c:ptCount val="1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294-4FA3-9D7E-8F0B51B9FB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606520"/>
        <c:axId val="132606912"/>
      </c:lineChart>
      <c:catAx>
        <c:axId val="132606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2606912"/>
        <c:crosses val="autoZero"/>
        <c:auto val="1"/>
        <c:lblAlgn val="ctr"/>
        <c:lblOffset val="100"/>
        <c:noMultiLvlLbl val="0"/>
      </c:catAx>
      <c:valAx>
        <c:axId val="132606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+ &quot;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2606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400049</xdr:colOff>
      <xdr:row>33</xdr:row>
      <xdr:rowOff>33336</xdr:rowOff>
    </xdr:from>
    <xdr:to>
      <xdr:col>13</xdr:col>
      <xdr:colOff>238124</xdr:colOff>
      <xdr:row>51</xdr:row>
      <xdr:rowOff>161925</xdr:rowOff>
    </xdr:to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8</xdr:col>
      <xdr:colOff>293365</xdr:colOff>
      <xdr:row>8</xdr:row>
      <xdr:rowOff>95250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2343150" y="352425"/>
          <a:ext cx="5341615" cy="1619250"/>
        </a:xfrm>
        <a:prstGeom prst="wedgeRoundRectCallout">
          <a:avLst>
            <a:gd name="adj1" fmla="val -78213"/>
            <a:gd name="adj2" fmla="val -44704"/>
            <a:gd name="adj3" fmla="val 16667"/>
          </a:avLst>
        </a:prstGeom>
        <a:solidFill>
          <a:srgbClr val="FFFFFF"/>
        </a:solidFill>
        <a:ln w="9525" algn="ctr">
          <a:solidFill>
            <a:srgbClr val="000080"/>
          </a:solidFill>
          <a:miter lim="800000"/>
          <a:headEnd/>
          <a:tailEnd/>
        </a:ln>
        <a:effectLst>
          <a:outerShdw dist="53882" dir="8100000" algn="ctr" rotWithShape="0">
            <a:srgbClr val="00CCFF"/>
          </a:outerShdw>
        </a:effectLst>
      </xdr:spPr>
      <xdr:txBody>
        <a:bodyPr vertOverflow="clip" wrap="square" lIns="0" tIns="45720" rIns="0" bIns="4572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Verdana"/>
            </a:rPr>
            <a:t>La prueba-t responde la pregunta:</a:t>
          </a:r>
        </a:p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Verdana"/>
            </a:rPr>
            <a:t>¿Este promedio es significativamente diferente de otro promedio o de la referencia?</a:t>
          </a:r>
        </a:p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Verdana"/>
            </a:rPr>
            <a:t>El promedio de una muestra finita solo es un estimador del promedio verdadero de la población.</a:t>
          </a:r>
        </a:p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Verdana"/>
            </a:rPr>
            <a:t>Dado que existe variación debido al ruido en los datos, es poco probable que dos promedios sean iguales.</a:t>
          </a:r>
        </a:p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Verdana"/>
            </a:rPr>
            <a:t>¿Qué tan diferentes pueden ser y aún ser estimadores válidos del mismo parámetro?</a:t>
          </a:r>
        </a:p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Verdana"/>
            </a:rPr>
            <a:t>Esta pregunta es respondida por la prueba-t y supone una distribución normal.</a:t>
          </a:r>
        </a:p>
        <a:p>
          <a:pPr algn="l" rtl="0">
            <a:defRPr sz="1000"/>
          </a:pPr>
          <a:endParaRPr lang="es-ES" sz="800" b="0" i="0" u="none" strike="noStrike" baseline="0">
            <a:solidFill>
              <a:srgbClr val="000000"/>
            </a:solidFill>
            <a:latin typeface="Verdana"/>
          </a:endParaRPr>
        </a:p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Verdana"/>
            </a:rPr>
            <a:t>FLUKE. Calibration philosophy in practice. Statistics, section five, chapter 21.</a:t>
          </a:r>
        </a:p>
      </xdr:txBody>
    </xdr:sp>
    <xdr:clientData/>
  </xdr:twoCellAnchor>
  <xdr:twoCellAnchor editAs="oneCell">
    <xdr:from>
      <xdr:col>2</xdr:col>
      <xdr:colOff>756285</xdr:colOff>
      <xdr:row>39</xdr:row>
      <xdr:rowOff>0</xdr:rowOff>
    </xdr:from>
    <xdr:to>
      <xdr:col>8</xdr:col>
      <xdr:colOff>207645</xdr:colOff>
      <xdr:row>45</xdr:row>
      <xdr:rowOff>152400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2280285" y="6686550"/>
          <a:ext cx="5318760" cy="1295400"/>
        </a:xfrm>
        <a:prstGeom prst="wedgeRoundRectCallout">
          <a:avLst>
            <a:gd name="adj1" fmla="val -78213"/>
            <a:gd name="adj2" fmla="val -43384"/>
            <a:gd name="adj3" fmla="val 16667"/>
          </a:avLst>
        </a:prstGeom>
        <a:solidFill>
          <a:srgbClr val="FFFFFF"/>
        </a:solidFill>
        <a:ln w="9525" algn="ctr">
          <a:solidFill>
            <a:srgbClr val="000080"/>
          </a:solidFill>
          <a:miter lim="800000"/>
          <a:headEnd/>
          <a:tailEnd/>
        </a:ln>
        <a:effectLst>
          <a:outerShdw dist="53882" dir="8100000" algn="ctr" rotWithShape="0">
            <a:srgbClr val="00CCFF"/>
          </a:outerShdw>
        </a:effectLst>
      </xdr:spPr>
      <xdr:txBody>
        <a:bodyPr vertOverflow="clip" wrap="square" lIns="0" tIns="45720" rIns="0" bIns="4572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Verdana"/>
            </a:rPr>
            <a:t>La prueba-F:</a:t>
          </a:r>
        </a:p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Verdana"/>
            </a:rPr>
            <a:t>Si las desviaciones estándar de las dos muestras parecen diferentes, podriamos preguntarnos si el sistema de medición a cambiado entre los dos juegos de mediciones.</a:t>
          </a:r>
        </a:p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Verdana"/>
            </a:rPr>
            <a:t>Esto puede ser determinado llevando a cabo una de las pruebas para varianzas.</a:t>
          </a:r>
        </a:p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Verdana"/>
            </a:rPr>
            <a:t>La prueba-F para varianzas evalua si dos muestras de datos fueron obtenidos de la misma distribución.</a:t>
          </a:r>
        </a:p>
        <a:p>
          <a:pPr algn="l" rtl="0">
            <a:defRPr sz="1000"/>
          </a:pPr>
          <a:endParaRPr lang="es-ES" sz="800" b="0" i="0" u="none" strike="noStrike" baseline="0">
            <a:solidFill>
              <a:srgbClr val="000000"/>
            </a:solidFill>
            <a:latin typeface="Verdana"/>
          </a:endParaRPr>
        </a:p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Verdana"/>
            </a:rPr>
            <a:t>FLUKE. Calibration philosophy in practice. Statistics, section five, chapter 21.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49</xdr:row>
          <xdr:rowOff>9525</xdr:rowOff>
        </xdr:from>
        <xdr:to>
          <xdr:col>1</xdr:col>
          <xdr:colOff>752475</xdr:colOff>
          <xdr:row>52</xdr:row>
          <xdr:rowOff>180975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781050</xdr:colOff>
          <xdr:row>31</xdr:row>
          <xdr:rowOff>152400</xdr:rowOff>
        </xdr:from>
        <xdr:to>
          <xdr:col>7</xdr:col>
          <xdr:colOff>352425</xdr:colOff>
          <xdr:row>33</xdr:row>
          <xdr:rowOff>161925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33</xdr:row>
          <xdr:rowOff>85725</xdr:rowOff>
        </xdr:from>
        <xdr:to>
          <xdr:col>8</xdr:col>
          <xdr:colOff>190500</xdr:colOff>
          <xdr:row>35</xdr:row>
          <xdr:rowOff>161925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oleObject" Target="../embeddings/oleObject1.bin"/><Relationship Id="rId7" Type="http://schemas.openxmlformats.org/officeDocument/2006/relationships/oleObject" Target="../embeddings/oleObject3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Relationship Id="rId6" Type="http://schemas.openxmlformats.org/officeDocument/2006/relationships/image" Target="../media/image2.e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1.emf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2"/>
  <sheetViews>
    <sheetView tabSelected="1" zoomScale="115" zoomScaleNormal="115" workbookViewId="0">
      <selection activeCell="B1" sqref="B1"/>
    </sheetView>
  </sheetViews>
  <sheetFormatPr baseColWidth="10" defaultRowHeight="15" x14ac:dyDescent="0.25"/>
  <cols>
    <col min="7" max="7" width="12.85546875" bestFit="1" customWidth="1"/>
    <col min="10" max="10" width="12.85546875" bestFit="1" customWidth="1"/>
    <col min="13" max="13" width="13.140625" customWidth="1"/>
  </cols>
  <sheetData>
    <row r="1" spans="1:16" x14ac:dyDescent="0.25">
      <c r="J1" s="12"/>
    </row>
    <row r="2" spans="1:16" ht="15.75" thickBot="1" x14ac:dyDescent="0.3"/>
    <row r="3" spans="1:16" x14ac:dyDescent="0.25">
      <c r="A3" s="4" t="s">
        <v>2</v>
      </c>
      <c r="B3" s="69"/>
      <c r="C3" s="70"/>
    </row>
    <row r="4" spans="1:16" x14ac:dyDescent="0.25">
      <c r="A4" s="5" t="s">
        <v>6</v>
      </c>
      <c r="B4" s="58"/>
      <c r="C4" s="59"/>
    </row>
    <row r="5" spans="1:16" x14ac:dyDescent="0.25">
      <c r="A5" s="5" t="s">
        <v>3</v>
      </c>
      <c r="B5" s="58"/>
      <c r="C5" s="59"/>
    </row>
    <row r="6" spans="1:16" x14ac:dyDescent="0.25">
      <c r="A6" s="5" t="s">
        <v>4</v>
      </c>
      <c r="B6" s="58"/>
      <c r="C6" s="59"/>
    </row>
    <row r="7" spans="1:16" x14ac:dyDescent="0.25">
      <c r="A7" s="5" t="s">
        <v>7</v>
      </c>
      <c r="B7" s="58"/>
      <c r="C7" s="59"/>
    </row>
    <row r="8" spans="1:16" x14ac:dyDescent="0.25">
      <c r="A8" s="5" t="s">
        <v>8</v>
      </c>
      <c r="B8" s="58"/>
      <c r="C8" s="59"/>
    </row>
    <row r="9" spans="1:16" x14ac:dyDescent="0.25">
      <c r="A9" s="5" t="s">
        <v>25</v>
      </c>
      <c r="B9" s="58"/>
      <c r="C9" s="59"/>
    </row>
    <row r="10" spans="1:16" x14ac:dyDescent="0.25">
      <c r="A10" s="49" t="s">
        <v>26</v>
      </c>
      <c r="B10" s="58"/>
      <c r="C10" s="59"/>
    </row>
    <row r="11" spans="1:16" x14ac:dyDescent="0.25">
      <c r="A11" s="49" t="s">
        <v>27</v>
      </c>
      <c r="B11" s="54"/>
      <c r="C11" s="55"/>
    </row>
    <row r="12" spans="1:16" ht="15.75" thickBot="1" x14ac:dyDescent="0.3">
      <c r="A12" s="50" t="s">
        <v>28</v>
      </c>
      <c r="B12" s="56"/>
      <c r="C12" s="57"/>
    </row>
    <row r="13" spans="1:16" x14ac:dyDescent="0.25">
      <c r="A13" s="16"/>
      <c r="B13" s="17"/>
      <c r="C13" s="17"/>
    </row>
    <row r="14" spans="1:16" ht="27" customHeight="1" x14ac:dyDescent="0.25"/>
    <row r="15" spans="1:16" ht="40.5" customHeight="1" x14ac:dyDescent="0.45">
      <c r="A15" s="6" t="s">
        <v>9</v>
      </c>
      <c r="B15" s="60" t="s">
        <v>19</v>
      </c>
      <c r="C15" s="61"/>
      <c r="D15" s="62"/>
      <c r="E15" s="63" t="s">
        <v>24</v>
      </c>
      <c r="F15" s="64"/>
      <c r="G15" s="65"/>
      <c r="H15" s="66" t="s">
        <v>23</v>
      </c>
      <c r="I15" s="67"/>
      <c r="J15" s="68"/>
      <c r="K15" s="60" t="s">
        <v>22</v>
      </c>
      <c r="L15" s="61"/>
      <c r="M15" s="61"/>
      <c r="N15" s="62"/>
      <c r="O15" s="18" t="s">
        <v>0</v>
      </c>
      <c r="P15" s="18" t="s">
        <v>1</v>
      </c>
    </row>
    <row r="16" spans="1:16" ht="27" x14ac:dyDescent="0.25">
      <c r="A16" s="6" t="s">
        <v>18</v>
      </c>
      <c r="B16" s="60" t="s">
        <v>10</v>
      </c>
      <c r="C16" s="61"/>
      <c r="D16" s="62"/>
      <c r="E16" s="6" t="s">
        <v>11</v>
      </c>
      <c r="F16" s="6" t="s">
        <v>12</v>
      </c>
      <c r="G16" s="7" t="s">
        <v>13</v>
      </c>
      <c r="H16" s="6" t="s">
        <v>11</v>
      </c>
      <c r="I16" s="6" t="s">
        <v>12</v>
      </c>
      <c r="J16" s="7" t="s">
        <v>13</v>
      </c>
      <c r="K16" s="6" t="s">
        <v>14</v>
      </c>
      <c r="L16" s="6" t="s">
        <v>5</v>
      </c>
      <c r="M16" s="6" t="s">
        <v>15</v>
      </c>
      <c r="N16" s="6" t="s">
        <v>16</v>
      </c>
      <c r="O16" s="52">
        <f>B11</f>
        <v>0</v>
      </c>
      <c r="P16" s="52">
        <f>B12</f>
        <v>0</v>
      </c>
    </row>
    <row r="17" spans="1:16" ht="15.75" customHeight="1" x14ac:dyDescent="0.25">
      <c r="A17" s="8" t="s">
        <v>20</v>
      </c>
      <c r="B17" s="19" t="str">
        <f>A17</f>
        <v>°C</v>
      </c>
      <c r="C17" s="9" t="str">
        <f t="shared" ref="C17:K17" si="0">B17</f>
        <v>°C</v>
      </c>
      <c r="D17" s="9" t="str">
        <f t="shared" si="0"/>
        <v>°C</v>
      </c>
      <c r="E17" s="9" t="str">
        <f t="shared" si="0"/>
        <v>°C</v>
      </c>
      <c r="F17" s="9" t="str">
        <f t="shared" si="0"/>
        <v>°C</v>
      </c>
      <c r="G17" s="9" t="str">
        <f t="shared" si="0"/>
        <v>°C</v>
      </c>
      <c r="H17" s="9" t="str">
        <f t="shared" si="0"/>
        <v>°C</v>
      </c>
      <c r="I17" s="9" t="str">
        <f t="shared" si="0"/>
        <v>°C</v>
      </c>
      <c r="J17" s="9" t="str">
        <f t="shared" si="0"/>
        <v>°C</v>
      </c>
      <c r="K17" s="9" t="str">
        <f t="shared" si="0"/>
        <v>°C</v>
      </c>
      <c r="L17" s="8" t="s">
        <v>21</v>
      </c>
      <c r="M17" s="8" t="str">
        <f>K17</f>
        <v>°C</v>
      </c>
      <c r="N17" s="8" t="s">
        <v>17</v>
      </c>
      <c r="O17" s="53"/>
      <c r="P17" s="53"/>
    </row>
    <row r="18" spans="1:16" x14ac:dyDescent="0.25">
      <c r="A18" s="12"/>
      <c r="B18" s="21">
        <v>0</v>
      </c>
      <c r="C18" s="1">
        <v>0</v>
      </c>
      <c r="D18" s="20">
        <v>0</v>
      </c>
      <c r="E18" s="3"/>
      <c r="F18" s="3"/>
      <c r="G18" s="22"/>
      <c r="H18" s="10"/>
      <c r="I18" s="3"/>
      <c r="J18" s="22"/>
      <c r="K18" s="14">
        <f>+I18-F18</f>
        <v>0</v>
      </c>
      <c r="L18" s="11">
        <f>+K18/12</f>
        <v>0</v>
      </c>
      <c r="M18" s="23">
        <f>B18</f>
        <v>0</v>
      </c>
      <c r="N18" s="15" t="str">
        <f>IF(ISBLANK(J18),"-",ABS(M$18/L18))</f>
        <v>-</v>
      </c>
      <c r="O18" s="51" t="e">
        <f>$M$18/$B$10</f>
        <v>#DIV/0!</v>
      </c>
      <c r="P18" s="12" t="e">
        <f>M18/J18</f>
        <v>#DIV/0!</v>
      </c>
    </row>
    <row r="19" spans="1:16" x14ac:dyDescent="0.25">
      <c r="B19" s="21">
        <v>0</v>
      </c>
      <c r="C19" s="1">
        <f>C18</f>
        <v>0</v>
      </c>
      <c r="D19" s="20">
        <v>0</v>
      </c>
      <c r="E19" s="3"/>
      <c r="F19" s="3"/>
      <c r="G19" s="22"/>
      <c r="H19" s="10"/>
      <c r="I19" s="1"/>
      <c r="J19" s="22"/>
      <c r="K19" s="14">
        <f>+I19-F19</f>
        <v>0</v>
      </c>
      <c r="L19" s="11">
        <f t="shared" ref="L19:L32" si="1">+K19/12</f>
        <v>0</v>
      </c>
      <c r="M19" s="23">
        <f t="shared" ref="M19:M32" si="2">B19</f>
        <v>0</v>
      </c>
      <c r="N19" s="15" t="str">
        <f t="shared" ref="N19:N32" si="3">IF(ISBLANK(J19),"-",ABS(M$18/L19))</f>
        <v>-</v>
      </c>
      <c r="O19" s="51"/>
      <c r="P19" s="12" t="e">
        <f t="shared" ref="P19:P32" si="4">M19/J19</f>
        <v>#DIV/0!</v>
      </c>
    </row>
    <row r="20" spans="1:16" x14ac:dyDescent="0.25">
      <c r="A20" s="12"/>
      <c r="B20" s="21">
        <v>0</v>
      </c>
      <c r="C20" s="1">
        <f t="shared" ref="C20:C32" si="5">C19</f>
        <v>0</v>
      </c>
      <c r="D20" s="20">
        <v>0</v>
      </c>
      <c r="E20" s="3"/>
      <c r="F20" s="3"/>
      <c r="G20" s="22"/>
      <c r="H20" s="10"/>
      <c r="I20" s="3"/>
      <c r="J20" s="22"/>
      <c r="K20" s="14">
        <f>+I20-F20</f>
        <v>0</v>
      </c>
      <c r="L20" s="11">
        <f t="shared" si="1"/>
        <v>0</v>
      </c>
      <c r="M20" s="23">
        <f t="shared" si="2"/>
        <v>0</v>
      </c>
      <c r="N20" s="15" t="str">
        <f t="shared" si="3"/>
        <v>-</v>
      </c>
      <c r="O20" s="51"/>
      <c r="P20" s="12" t="e">
        <f t="shared" si="4"/>
        <v>#DIV/0!</v>
      </c>
    </row>
    <row r="21" spans="1:16" x14ac:dyDescent="0.25">
      <c r="A21" s="12"/>
      <c r="B21" s="21">
        <v>0</v>
      </c>
      <c r="C21" s="1">
        <f t="shared" si="5"/>
        <v>0</v>
      </c>
      <c r="D21" s="20">
        <v>0</v>
      </c>
      <c r="E21" s="3"/>
      <c r="F21" s="3"/>
      <c r="G21" s="22"/>
      <c r="H21" s="10"/>
      <c r="I21" s="3"/>
      <c r="J21" s="22"/>
      <c r="K21" s="14">
        <f t="shared" ref="K21:K31" si="6">+I21-F21</f>
        <v>0</v>
      </c>
      <c r="L21" s="11">
        <f t="shared" si="1"/>
        <v>0</v>
      </c>
      <c r="M21" s="23">
        <f t="shared" si="2"/>
        <v>0</v>
      </c>
      <c r="N21" s="15" t="str">
        <f t="shared" si="3"/>
        <v>-</v>
      </c>
      <c r="O21" s="51"/>
      <c r="P21" s="12" t="e">
        <f t="shared" si="4"/>
        <v>#DIV/0!</v>
      </c>
    </row>
    <row r="22" spans="1:16" x14ac:dyDescent="0.25">
      <c r="A22" s="12"/>
      <c r="B22" s="21">
        <v>0</v>
      </c>
      <c r="C22" s="1">
        <f t="shared" si="5"/>
        <v>0</v>
      </c>
      <c r="D22" s="20">
        <v>0</v>
      </c>
      <c r="E22" s="3"/>
      <c r="F22" s="3"/>
      <c r="G22" s="22"/>
      <c r="H22" s="10"/>
      <c r="I22" s="3"/>
      <c r="J22" s="22"/>
      <c r="K22" s="14">
        <f t="shared" si="6"/>
        <v>0</v>
      </c>
      <c r="L22" s="11">
        <f t="shared" si="1"/>
        <v>0</v>
      </c>
      <c r="M22" s="23">
        <f t="shared" si="2"/>
        <v>0</v>
      </c>
      <c r="N22" s="15" t="str">
        <f t="shared" si="3"/>
        <v>-</v>
      </c>
      <c r="O22" s="51"/>
      <c r="P22" s="12" t="e">
        <f t="shared" si="4"/>
        <v>#DIV/0!</v>
      </c>
    </row>
    <row r="23" spans="1:16" x14ac:dyDescent="0.25">
      <c r="A23" s="12"/>
      <c r="B23" s="21">
        <v>0</v>
      </c>
      <c r="C23" s="1">
        <f t="shared" si="5"/>
        <v>0</v>
      </c>
      <c r="D23" s="20">
        <v>0</v>
      </c>
      <c r="E23" s="3"/>
      <c r="F23" s="3"/>
      <c r="G23" s="22"/>
      <c r="H23" s="10"/>
      <c r="I23" s="3"/>
      <c r="J23" s="22"/>
      <c r="K23" s="14">
        <f t="shared" si="6"/>
        <v>0</v>
      </c>
      <c r="L23" s="11">
        <f t="shared" si="1"/>
        <v>0</v>
      </c>
      <c r="M23" s="23">
        <f t="shared" si="2"/>
        <v>0</v>
      </c>
      <c r="N23" s="15" t="str">
        <f t="shared" si="3"/>
        <v>-</v>
      </c>
      <c r="O23" s="51"/>
      <c r="P23" s="12" t="e">
        <f t="shared" si="4"/>
        <v>#DIV/0!</v>
      </c>
    </row>
    <row r="24" spans="1:16" x14ac:dyDescent="0.25">
      <c r="A24" s="12"/>
      <c r="B24" s="21">
        <v>0</v>
      </c>
      <c r="C24" s="1">
        <f t="shared" si="5"/>
        <v>0</v>
      </c>
      <c r="D24" s="20">
        <v>0</v>
      </c>
      <c r="E24" s="3"/>
      <c r="F24" s="3"/>
      <c r="G24" s="22"/>
      <c r="H24" s="10"/>
      <c r="I24" s="3"/>
      <c r="J24" s="22"/>
      <c r="K24" s="14">
        <f t="shared" si="6"/>
        <v>0</v>
      </c>
      <c r="L24" s="11">
        <f t="shared" si="1"/>
        <v>0</v>
      </c>
      <c r="M24" s="23">
        <f t="shared" si="2"/>
        <v>0</v>
      </c>
      <c r="N24" s="15" t="str">
        <f t="shared" si="3"/>
        <v>-</v>
      </c>
      <c r="O24" s="51"/>
      <c r="P24" s="12" t="e">
        <f t="shared" si="4"/>
        <v>#DIV/0!</v>
      </c>
    </row>
    <row r="25" spans="1:16" x14ac:dyDescent="0.25">
      <c r="A25" s="12"/>
      <c r="B25" s="21">
        <v>0</v>
      </c>
      <c r="C25" s="1">
        <f t="shared" si="5"/>
        <v>0</v>
      </c>
      <c r="D25" s="20">
        <v>0</v>
      </c>
      <c r="E25" s="3"/>
      <c r="F25" s="3"/>
      <c r="G25" s="22"/>
      <c r="H25" s="10"/>
      <c r="I25" s="3"/>
      <c r="J25" s="22"/>
      <c r="K25" s="14">
        <f t="shared" si="6"/>
        <v>0</v>
      </c>
      <c r="L25" s="11">
        <f t="shared" si="1"/>
        <v>0</v>
      </c>
      <c r="M25" s="23">
        <f t="shared" si="2"/>
        <v>0</v>
      </c>
      <c r="N25" s="15" t="str">
        <f t="shared" si="3"/>
        <v>-</v>
      </c>
      <c r="O25" s="51"/>
      <c r="P25" s="12" t="e">
        <f t="shared" si="4"/>
        <v>#DIV/0!</v>
      </c>
    </row>
    <row r="26" spans="1:16" x14ac:dyDescent="0.25">
      <c r="A26" s="12"/>
      <c r="B26" s="21">
        <v>0</v>
      </c>
      <c r="C26" s="1">
        <f t="shared" si="5"/>
        <v>0</v>
      </c>
      <c r="D26" s="20">
        <v>0</v>
      </c>
      <c r="E26" s="3"/>
      <c r="F26" s="3"/>
      <c r="G26" s="22"/>
      <c r="H26" s="10"/>
      <c r="I26" s="3"/>
      <c r="J26" s="22"/>
      <c r="K26" s="14">
        <f t="shared" si="6"/>
        <v>0</v>
      </c>
      <c r="L26" s="11">
        <f t="shared" si="1"/>
        <v>0</v>
      </c>
      <c r="M26" s="23">
        <f t="shared" si="2"/>
        <v>0</v>
      </c>
      <c r="N26" s="15" t="str">
        <f t="shared" si="3"/>
        <v>-</v>
      </c>
      <c r="O26" s="51"/>
      <c r="P26" s="12" t="e">
        <f t="shared" si="4"/>
        <v>#DIV/0!</v>
      </c>
    </row>
    <row r="27" spans="1:16" x14ac:dyDescent="0.25">
      <c r="A27" s="12"/>
      <c r="B27" s="21">
        <v>0</v>
      </c>
      <c r="C27" s="1">
        <f t="shared" si="5"/>
        <v>0</v>
      </c>
      <c r="D27" s="20">
        <v>0</v>
      </c>
      <c r="E27" s="3"/>
      <c r="F27" s="3"/>
      <c r="G27" s="22"/>
      <c r="H27" s="10"/>
      <c r="I27" s="3"/>
      <c r="J27" s="22"/>
      <c r="K27" s="14">
        <f t="shared" si="6"/>
        <v>0</v>
      </c>
      <c r="L27" s="11">
        <f t="shared" si="1"/>
        <v>0</v>
      </c>
      <c r="M27" s="23">
        <f t="shared" si="2"/>
        <v>0</v>
      </c>
      <c r="N27" s="15" t="str">
        <f t="shared" si="3"/>
        <v>-</v>
      </c>
      <c r="O27" s="51"/>
      <c r="P27" s="12" t="e">
        <f t="shared" si="4"/>
        <v>#DIV/0!</v>
      </c>
    </row>
    <row r="28" spans="1:16" x14ac:dyDescent="0.25">
      <c r="A28" s="12"/>
      <c r="B28" s="21">
        <v>0</v>
      </c>
      <c r="C28" s="1">
        <f t="shared" si="5"/>
        <v>0</v>
      </c>
      <c r="D28" s="20">
        <v>0</v>
      </c>
      <c r="E28" s="3"/>
      <c r="F28" s="3"/>
      <c r="G28" s="22"/>
      <c r="H28" s="10"/>
      <c r="I28" s="3"/>
      <c r="J28" s="22"/>
      <c r="K28" s="14">
        <f t="shared" si="6"/>
        <v>0</v>
      </c>
      <c r="L28" s="11">
        <f t="shared" si="1"/>
        <v>0</v>
      </c>
      <c r="M28" s="23">
        <f t="shared" si="2"/>
        <v>0</v>
      </c>
      <c r="N28" s="15" t="str">
        <f t="shared" si="3"/>
        <v>-</v>
      </c>
      <c r="O28" s="51"/>
      <c r="P28" s="12" t="e">
        <f t="shared" si="4"/>
        <v>#DIV/0!</v>
      </c>
    </row>
    <row r="29" spans="1:16" x14ac:dyDescent="0.25">
      <c r="A29" s="12"/>
      <c r="B29" s="21">
        <v>0</v>
      </c>
      <c r="C29" s="1">
        <f t="shared" si="5"/>
        <v>0</v>
      </c>
      <c r="D29" s="20">
        <v>0</v>
      </c>
      <c r="E29" s="3"/>
      <c r="F29" s="3"/>
      <c r="G29" s="22"/>
      <c r="H29" s="10"/>
      <c r="I29" s="3"/>
      <c r="J29" s="22"/>
      <c r="K29" s="14">
        <f t="shared" si="6"/>
        <v>0</v>
      </c>
      <c r="L29" s="11">
        <f t="shared" si="1"/>
        <v>0</v>
      </c>
      <c r="M29" s="23">
        <f t="shared" si="2"/>
        <v>0</v>
      </c>
      <c r="N29" s="15" t="str">
        <f t="shared" si="3"/>
        <v>-</v>
      </c>
      <c r="O29" s="51"/>
      <c r="P29" s="12" t="e">
        <f t="shared" si="4"/>
        <v>#DIV/0!</v>
      </c>
    </row>
    <row r="30" spans="1:16" x14ac:dyDescent="0.25">
      <c r="A30" s="12"/>
      <c r="B30" s="21">
        <v>0</v>
      </c>
      <c r="C30" s="1">
        <f t="shared" si="5"/>
        <v>0</v>
      </c>
      <c r="D30" s="20">
        <v>0</v>
      </c>
      <c r="E30" s="3"/>
      <c r="F30" s="3"/>
      <c r="G30" s="22"/>
      <c r="H30" s="10"/>
      <c r="I30" s="3"/>
      <c r="J30" s="22"/>
      <c r="K30" s="14">
        <f t="shared" si="6"/>
        <v>0</v>
      </c>
      <c r="L30" s="11">
        <f t="shared" si="1"/>
        <v>0</v>
      </c>
      <c r="M30" s="23">
        <f t="shared" si="2"/>
        <v>0</v>
      </c>
      <c r="N30" s="15" t="str">
        <f t="shared" si="3"/>
        <v>-</v>
      </c>
      <c r="O30" s="51"/>
      <c r="P30" s="12" t="e">
        <f t="shared" si="4"/>
        <v>#DIV/0!</v>
      </c>
    </row>
    <row r="31" spans="1:16" x14ac:dyDescent="0.25">
      <c r="A31" s="12"/>
      <c r="B31" s="21">
        <v>0</v>
      </c>
      <c r="C31" s="1">
        <f t="shared" si="5"/>
        <v>0</v>
      </c>
      <c r="D31" s="20">
        <v>0</v>
      </c>
      <c r="E31" s="3"/>
      <c r="F31" s="3"/>
      <c r="G31" s="22"/>
      <c r="H31" s="10"/>
      <c r="I31" s="1"/>
      <c r="J31" s="22"/>
      <c r="K31" s="14">
        <f t="shared" si="6"/>
        <v>0</v>
      </c>
      <c r="L31" s="11">
        <f t="shared" si="1"/>
        <v>0</v>
      </c>
      <c r="M31" s="23">
        <f t="shared" si="2"/>
        <v>0</v>
      </c>
      <c r="N31" s="15" t="str">
        <f t="shared" si="3"/>
        <v>-</v>
      </c>
      <c r="O31" s="51"/>
      <c r="P31" s="12" t="e">
        <f t="shared" si="4"/>
        <v>#DIV/0!</v>
      </c>
    </row>
    <row r="32" spans="1:16" x14ac:dyDescent="0.25">
      <c r="A32" s="12"/>
      <c r="B32" s="21">
        <v>0</v>
      </c>
      <c r="C32" s="1">
        <f t="shared" si="5"/>
        <v>0</v>
      </c>
      <c r="D32" s="20">
        <v>0</v>
      </c>
      <c r="E32" s="3"/>
      <c r="F32" s="3"/>
      <c r="G32" s="22"/>
      <c r="H32" s="10"/>
      <c r="I32" s="1"/>
      <c r="J32" s="22"/>
      <c r="K32" s="14">
        <f t="shared" ref="K32" si="7">+I32-F32</f>
        <v>0</v>
      </c>
      <c r="L32" s="11">
        <f t="shared" si="1"/>
        <v>0</v>
      </c>
      <c r="M32" s="23">
        <f t="shared" si="2"/>
        <v>0</v>
      </c>
      <c r="N32" s="15" t="str">
        <f t="shared" si="3"/>
        <v>-</v>
      </c>
      <c r="O32" s="51"/>
      <c r="P32" s="12" t="e">
        <f t="shared" si="4"/>
        <v>#DIV/0!</v>
      </c>
    </row>
  </sheetData>
  <mergeCells count="18">
    <mergeCell ref="B9:C9"/>
    <mergeCell ref="B7:C7"/>
    <mergeCell ref="B3:C3"/>
    <mergeCell ref="B4:C4"/>
    <mergeCell ref="B5:C5"/>
    <mergeCell ref="B6:C6"/>
    <mergeCell ref="B8:C8"/>
    <mergeCell ref="B10:C10"/>
    <mergeCell ref="B16:D16"/>
    <mergeCell ref="B15:D15"/>
    <mergeCell ref="E15:G15"/>
    <mergeCell ref="H15:J15"/>
    <mergeCell ref="O18:O32"/>
    <mergeCell ref="O16:O17"/>
    <mergeCell ref="P16:P17"/>
    <mergeCell ref="B11:C11"/>
    <mergeCell ref="B12:C12"/>
    <mergeCell ref="K15:N15"/>
  </mergeCells>
  <conditionalFormatting sqref="G14:BO14 G16:N16 G15:O15 Q15:BO16">
    <cfRule type="containsText" dxfId="2" priority="5" operator="containsText" text="NC">
      <formula>NOT(ISERROR(SEARCH("NC",G14)))</formula>
    </cfRule>
  </conditionalFormatting>
  <conditionalFormatting sqref="G8:BO8">
    <cfRule type="containsText" dxfId="1" priority="4" operator="containsText" text="NC">
      <formula>NOT(ISERROR(SEARCH("NC",G8)))</formula>
    </cfRule>
  </conditionalFormatting>
  <conditionalFormatting sqref="P15">
    <cfRule type="containsText" dxfId="0" priority="1" operator="containsText" text="NC">
      <formula>NOT(ISERROR(SEARCH("NC",P15)))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D1C39-6569-4708-9184-E687512DB202}">
  <dimension ref="A1:I62"/>
  <sheetViews>
    <sheetView topLeftCell="A43" workbookViewId="0">
      <selection activeCell="F63" sqref="F63"/>
    </sheetView>
  </sheetViews>
  <sheetFormatPr baseColWidth="10" defaultRowHeight="15" x14ac:dyDescent="0.25"/>
  <cols>
    <col min="3" max="3" width="12.28515625" bestFit="1" customWidth="1"/>
    <col min="7" max="7" width="30" customWidth="1"/>
    <col min="10" max="10" width="4.7109375" customWidth="1"/>
    <col min="11" max="11" width="10.85546875" customWidth="1"/>
  </cols>
  <sheetData>
    <row r="1" spans="1:9" x14ac:dyDescent="0.25">
      <c r="A1" s="24" t="s">
        <v>29</v>
      </c>
    </row>
    <row r="12" spans="1:9" x14ac:dyDescent="0.25">
      <c r="D12" s="25" t="s">
        <v>30</v>
      </c>
      <c r="E12" s="25" t="s">
        <v>31</v>
      </c>
      <c r="G12" s="24"/>
    </row>
    <row r="13" spans="1:9" x14ac:dyDescent="0.25">
      <c r="C13" s="26" t="s">
        <v>32</v>
      </c>
      <c r="D13" s="27">
        <v>1</v>
      </c>
      <c r="E13" s="27">
        <v>2</v>
      </c>
      <c r="G13" s="41" t="s">
        <v>33</v>
      </c>
      <c r="H13" s="41"/>
      <c r="I13" s="41"/>
    </row>
    <row r="14" spans="1:9" ht="15.75" thickBot="1" x14ac:dyDescent="0.3">
      <c r="C14" s="24">
        <v>1</v>
      </c>
      <c r="D14" s="28">
        <v>9.9056706201372435</v>
      </c>
      <c r="E14" s="28">
        <v>10.044228272599867</v>
      </c>
      <c r="G14" s="41"/>
      <c r="H14" s="41"/>
      <c r="I14" s="41"/>
    </row>
    <row r="15" spans="1:9" x14ac:dyDescent="0.25">
      <c r="C15" s="24">
        <v>2</v>
      </c>
      <c r="D15" s="28">
        <v>9.9490455593331717</v>
      </c>
      <c r="E15" s="28">
        <v>9.940416728350101</v>
      </c>
      <c r="G15" s="42"/>
      <c r="H15" s="42">
        <v>1</v>
      </c>
      <c r="I15" s="42">
        <v>2</v>
      </c>
    </row>
    <row r="16" spans="1:9" x14ac:dyDescent="0.25">
      <c r="C16" s="24">
        <v>3</v>
      </c>
      <c r="D16" s="28">
        <v>9.9915099806457874</v>
      </c>
      <c r="E16" s="28">
        <v>10.142176304507302</v>
      </c>
      <c r="G16" s="43" t="s">
        <v>34</v>
      </c>
      <c r="H16" s="43">
        <v>10.035010202736885</v>
      </c>
      <c r="I16" s="43">
        <v>10.001678881744738</v>
      </c>
    </row>
    <row r="17" spans="1:9" x14ac:dyDescent="0.25">
      <c r="C17" s="24">
        <v>4</v>
      </c>
      <c r="D17" s="28">
        <v>10.187677869689651</v>
      </c>
      <c r="E17" s="28">
        <v>10.020463858163566</v>
      </c>
      <c r="G17" s="43" t="s">
        <v>35</v>
      </c>
      <c r="H17" s="43">
        <v>1.2567427032433688E-2</v>
      </c>
      <c r="I17" s="43">
        <v>1.1353931497075209E-2</v>
      </c>
    </row>
    <row r="18" spans="1:9" x14ac:dyDescent="0.25">
      <c r="C18" s="24">
        <v>5</v>
      </c>
      <c r="D18" s="28">
        <v>10.212010490940884</v>
      </c>
      <c r="E18" s="28">
        <v>9.8611092451028526</v>
      </c>
      <c r="G18" s="43" t="s">
        <v>36</v>
      </c>
      <c r="H18" s="43">
        <v>10</v>
      </c>
      <c r="I18" s="43">
        <v>5</v>
      </c>
    </row>
    <row r="19" spans="1:9" x14ac:dyDescent="0.25">
      <c r="C19" s="24">
        <v>6</v>
      </c>
      <c r="D19" s="28">
        <v>9.9556788452537148</v>
      </c>
      <c r="E19" s="28"/>
      <c r="G19" s="43" t="s">
        <v>37</v>
      </c>
      <c r="H19" s="43">
        <v>1.2194043790784925E-2</v>
      </c>
      <c r="I19" s="43"/>
    </row>
    <row r="20" spans="1:9" x14ac:dyDescent="0.25">
      <c r="C20" s="24">
        <v>7</v>
      </c>
      <c r="D20" s="28">
        <v>10.007223889042507</v>
      </c>
      <c r="E20" s="28"/>
      <c r="G20" s="43" t="s">
        <v>38</v>
      </c>
      <c r="H20" s="43">
        <v>0</v>
      </c>
      <c r="I20" s="43"/>
    </row>
    <row r="21" spans="1:9" x14ac:dyDescent="0.25">
      <c r="C21" s="24">
        <v>8</v>
      </c>
      <c r="D21" s="28">
        <v>10.018872697182815</v>
      </c>
      <c r="E21" s="28"/>
      <c r="G21" s="43" t="s">
        <v>39</v>
      </c>
      <c r="H21" s="43">
        <v>13</v>
      </c>
      <c r="I21" s="43"/>
    </row>
    <row r="22" spans="1:9" x14ac:dyDescent="0.25">
      <c r="C22" s="24">
        <v>9</v>
      </c>
      <c r="D22" s="28">
        <v>9.9522083271585871</v>
      </c>
      <c r="E22" s="28"/>
      <c r="G22" s="43" t="s">
        <v>40</v>
      </c>
      <c r="H22" s="43">
        <v>0.55108428103350593</v>
      </c>
      <c r="I22" s="43"/>
    </row>
    <row r="23" spans="1:9" x14ac:dyDescent="0.25">
      <c r="C23" s="24">
        <v>10</v>
      </c>
      <c r="D23" s="28">
        <v>10.170203747984488</v>
      </c>
      <c r="E23" s="28"/>
      <c r="G23" s="43" t="s">
        <v>41</v>
      </c>
      <c r="H23" s="43">
        <v>0.29546091920982781</v>
      </c>
      <c r="I23" s="43"/>
    </row>
    <row r="24" spans="1:9" x14ac:dyDescent="0.25">
      <c r="C24" s="2" t="s">
        <v>42</v>
      </c>
      <c r="D24" s="13">
        <f>COUNT(D14:D23)</f>
        <v>10</v>
      </c>
      <c r="E24" s="13">
        <f>COUNT(E14:E23)</f>
        <v>5</v>
      </c>
      <c r="G24" s="43" t="s">
        <v>43</v>
      </c>
      <c r="H24" s="43">
        <v>1.7709333959868729</v>
      </c>
      <c r="I24" s="43"/>
    </row>
    <row r="25" spans="1:9" x14ac:dyDescent="0.25">
      <c r="B25" s="29"/>
      <c r="C25" s="30" t="s">
        <v>44</v>
      </c>
      <c r="D25" s="31">
        <f>AVERAGE(D14:D23)</f>
        <v>10.035010202736885</v>
      </c>
      <c r="E25" s="31">
        <f>AVERAGE(E14:E23)</f>
        <v>10.001678881744738</v>
      </c>
      <c r="G25" s="43" t="s">
        <v>45</v>
      </c>
      <c r="H25" s="43">
        <v>0.59092183841965562</v>
      </c>
      <c r="I25" s="43"/>
    </row>
    <row r="26" spans="1:9" ht="15.75" thickBot="1" x14ac:dyDescent="0.3">
      <c r="C26" s="2" t="s">
        <v>46</v>
      </c>
      <c r="D26" s="32">
        <f>STDEV(D14:D23)</f>
        <v>0.11210453618134142</v>
      </c>
      <c r="E26" s="32">
        <f>STDEV(E14:E23)</f>
        <v>0.10655482859577603</v>
      </c>
      <c r="G26" s="44" t="s">
        <v>47</v>
      </c>
      <c r="H26" s="44">
        <v>2.1603686564627926</v>
      </c>
      <c r="I26" s="44"/>
    </row>
    <row r="28" spans="1:9" x14ac:dyDescent="0.25">
      <c r="C28" s="2" t="s">
        <v>48</v>
      </c>
      <c r="D28" s="33">
        <v>0.95</v>
      </c>
      <c r="E28" t="s">
        <v>49</v>
      </c>
    </row>
    <row r="29" spans="1:9" x14ac:dyDescent="0.25">
      <c r="C29" s="2"/>
      <c r="D29" s="13">
        <f>1-D28</f>
        <v>5.0000000000000044E-2</v>
      </c>
      <c r="E29" t="s">
        <v>50</v>
      </c>
    </row>
    <row r="30" spans="1:9" x14ac:dyDescent="0.25">
      <c r="C30" s="2" t="s">
        <v>51</v>
      </c>
      <c r="D30" s="13">
        <f>D24+E24-2</f>
        <v>13</v>
      </c>
      <c r="E30" t="s">
        <v>52</v>
      </c>
    </row>
    <row r="31" spans="1:9" x14ac:dyDescent="0.25">
      <c r="C31" s="2" t="str">
        <f>"t-Student("  &amp;D29  &amp;";"  &amp;D30  &amp;")"</f>
        <v>t-Student(0,05;13)</v>
      </c>
      <c r="D31" s="32">
        <f>TINV(1-D28,D30)</f>
        <v>2.1603686564627917</v>
      </c>
      <c r="E31" t="s">
        <v>47</v>
      </c>
    </row>
    <row r="32" spans="1:9" x14ac:dyDescent="0.25">
      <c r="A32" s="34" t="s">
        <v>53</v>
      </c>
    </row>
    <row r="35" spans="1:6" x14ac:dyDescent="0.25">
      <c r="C35" s="2" t="s">
        <v>54</v>
      </c>
      <c r="D35" s="32">
        <f>SQRT( ((D24-1)*D26^2 + (E24-1)*E26^2)/(D30) )</f>
        <v>0.11042664438795977</v>
      </c>
      <c r="E35" t="s">
        <v>55</v>
      </c>
      <c r="F35" t="s">
        <v>56</v>
      </c>
    </row>
    <row r="36" spans="1:6" x14ac:dyDescent="0.25">
      <c r="C36" s="2" t="s">
        <v>57</v>
      </c>
      <c r="D36" s="35">
        <v>0</v>
      </c>
      <c r="E36" t="s">
        <v>58</v>
      </c>
    </row>
    <row r="37" spans="1:6" x14ac:dyDescent="0.25">
      <c r="C37" s="2" t="s">
        <v>59</v>
      </c>
      <c r="D37" s="36">
        <f>ABS(D25-E25-D36) / (D35*SQRT(1/D24 + 1/E24))</f>
        <v>0.55108428103350582</v>
      </c>
    </row>
    <row r="38" spans="1:6" x14ac:dyDescent="0.25">
      <c r="C38" s="2" t="s">
        <v>60</v>
      </c>
      <c r="D38" s="37" t="str">
        <f>IF(D37&gt;D31,"Fallo. Existe una diferencia real entre las dos mediciones","Pasa. La combinación de los dos resultados dará un mejor estimado del valor verdadero que cualquiera por si solo")</f>
        <v>Pasa. La combinación de los dos resultados dará un mejor estimado del valor verdadero que cualquiera por si solo</v>
      </c>
    </row>
    <row r="40" spans="1:6" x14ac:dyDescent="0.25">
      <c r="A40" s="24" t="s">
        <v>61</v>
      </c>
    </row>
    <row r="50" spans="3:9" x14ac:dyDescent="0.25">
      <c r="G50" s="24"/>
    </row>
    <row r="51" spans="3:9" x14ac:dyDescent="0.25">
      <c r="G51" s="45" t="s">
        <v>62</v>
      </c>
      <c r="H51" s="45"/>
      <c r="I51" s="45"/>
    </row>
    <row r="52" spans="3:9" ht="15.75" thickBot="1" x14ac:dyDescent="0.3">
      <c r="G52" s="45"/>
      <c r="H52" s="45"/>
      <c r="I52" s="45"/>
    </row>
    <row r="53" spans="3:9" x14ac:dyDescent="0.25">
      <c r="G53" s="46"/>
      <c r="H53" s="46">
        <v>1</v>
      </c>
      <c r="I53" s="46">
        <v>2</v>
      </c>
    </row>
    <row r="54" spans="3:9" x14ac:dyDescent="0.25">
      <c r="G54" s="47" t="s">
        <v>34</v>
      </c>
      <c r="H54" s="47">
        <v>10.035010202736885</v>
      </c>
      <c r="I54" s="47">
        <v>10.001678881744738</v>
      </c>
    </row>
    <row r="55" spans="3:9" x14ac:dyDescent="0.25">
      <c r="G55" s="47" t="s">
        <v>35</v>
      </c>
      <c r="H55" s="47">
        <v>1.2567427032433688E-2</v>
      </c>
      <c r="I55" s="47">
        <v>1.1353931497075209E-2</v>
      </c>
    </row>
    <row r="56" spans="3:9" x14ac:dyDescent="0.25">
      <c r="C56" s="2" t="s">
        <v>63</v>
      </c>
      <c r="D56" s="32">
        <f>IF(D26&gt;E26,D26,E26)</f>
        <v>0.11210453618134142</v>
      </c>
      <c r="E56" s="25" t="s">
        <v>64</v>
      </c>
      <c r="G56" s="47" t="s">
        <v>36</v>
      </c>
      <c r="H56" s="47">
        <v>10</v>
      </c>
      <c r="I56" s="47">
        <v>5</v>
      </c>
    </row>
    <row r="57" spans="3:9" x14ac:dyDescent="0.25">
      <c r="C57" s="2" t="s">
        <v>65</v>
      </c>
      <c r="D57" s="38">
        <f>IF(D56=D26,D24,E24)</f>
        <v>10</v>
      </c>
      <c r="E57" s="25" t="s">
        <v>66</v>
      </c>
      <c r="G57" s="47" t="s">
        <v>39</v>
      </c>
      <c r="H57" s="47">
        <v>9</v>
      </c>
      <c r="I57" s="47">
        <v>4</v>
      </c>
    </row>
    <row r="58" spans="3:9" x14ac:dyDescent="0.25">
      <c r="C58" s="2" t="s">
        <v>67</v>
      </c>
      <c r="D58" s="32">
        <f>IF(D26&lt;E26,D26,E26)</f>
        <v>0.10655482859577603</v>
      </c>
      <c r="E58" s="25" t="s">
        <v>68</v>
      </c>
      <c r="G58" s="47" t="s">
        <v>69</v>
      </c>
      <c r="H58" s="47">
        <v>1.1068788846991968</v>
      </c>
      <c r="I58" s="47"/>
    </row>
    <row r="59" spans="3:9" x14ac:dyDescent="0.25">
      <c r="C59" s="2" t="s">
        <v>70</v>
      </c>
      <c r="D59" s="38">
        <f>IF(D58=D26,D24,E24)</f>
        <v>5</v>
      </c>
      <c r="E59" s="25" t="s">
        <v>71</v>
      </c>
      <c r="G59" s="47" t="s">
        <v>72</v>
      </c>
      <c r="H59" s="47">
        <v>0.49883827310351631</v>
      </c>
      <c r="I59" s="47"/>
    </row>
    <row r="60" spans="3:9" ht="15.75" thickBot="1" x14ac:dyDescent="0.3">
      <c r="C60" s="2" t="s">
        <v>73</v>
      </c>
      <c r="D60" s="36">
        <f>D56^2 / D58^2</f>
        <v>1.1068788846991966</v>
      </c>
      <c r="E60" s="25" t="s">
        <v>74</v>
      </c>
      <c r="G60" s="48" t="s">
        <v>75</v>
      </c>
      <c r="H60" s="48">
        <v>5.9987790312102476</v>
      </c>
      <c r="I60" s="48"/>
    </row>
    <row r="61" spans="3:9" x14ac:dyDescent="0.25">
      <c r="C61" s="2" t="str">
        <f>"F("  &amp;D29  &amp;";"  &amp;D57  &amp;"-1;" &amp;D59 &amp;"-1)"</f>
        <v>F(0,05;10-1;5-1)</v>
      </c>
      <c r="D61" s="39">
        <f>FINV((1-D28),D57-1,D59-1)</f>
        <v>5.998779031210244</v>
      </c>
      <c r="E61" t="s">
        <v>75</v>
      </c>
    </row>
    <row r="62" spans="3:9" x14ac:dyDescent="0.25">
      <c r="C62" s="2" t="s">
        <v>60</v>
      </c>
      <c r="D62" s="40" t="str">
        <f>IF(D61&gt;D60,"No-rechazada. No existe evidencia para soportar la idea de que las dos deviaciones estándar sean diferentes","Rechazada.")</f>
        <v>No-rechazada. No existe evidencia para soportar la idea de que las dos deviaciones estándar sean diferentes</v>
      </c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3" shapeId="3073" r:id="rId3">
          <objectPr defaultSize="0" autoPict="0" r:id="rId4">
            <anchor moveWithCells="1">
              <from>
                <xdr:col>0</xdr:col>
                <xdr:colOff>304800</xdr:colOff>
                <xdr:row>49</xdr:row>
                <xdr:rowOff>9525</xdr:rowOff>
              </from>
              <to>
                <xdr:col>1</xdr:col>
                <xdr:colOff>752475</xdr:colOff>
                <xdr:row>52</xdr:row>
                <xdr:rowOff>180975</xdr:rowOff>
              </to>
            </anchor>
          </objectPr>
        </oleObject>
      </mc:Choice>
      <mc:Fallback>
        <oleObject progId="Equation.3" shapeId="3073" r:id="rId3"/>
      </mc:Fallback>
    </mc:AlternateContent>
    <mc:AlternateContent xmlns:mc="http://schemas.openxmlformats.org/markup-compatibility/2006">
      <mc:Choice Requires="x14">
        <oleObject progId="Equation.3" shapeId="3074" r:id="rId5">
          <objectPr defaultSize="0" autoPict="0" r:id="rId6">
            <anchor moveWithCells="1">
              <from>
                <xdr:col>6</xdr:col>
                <xdr:colOff>781050</xdr:colOff>
                <xdr:row>31</xdr:row>
                <xdr:rowOff>152400</xdr:rowOff>
              </from>
              <to>
                <xdr:col>7</xdr:col>
                <xdr:colOff>352425</xdr:colOff>
                <xdr:row>33</xdr:row>
                <xdr:rowOff>161925</xdr:rowOff>
              </to>
            </anchor>
          </objectPr>
        </oleObject>
      </mc:Choice>
      <mc:Fallback>
        <oleObject progId="Equation.3" shapeId="3074" r:id="rId5"/>
      </mc:Fallback>
    </mc:AlternateContent>
    <mc:AlternateContent xmlns:mc="http://schemas.openxmlformats.org/markup-compatibility/2006">
      <mc:Choice Requires="x14">
        <oleObject progId="Equation.3" shapeId="3075" r:id="rId7">
          <objectPr defaultSize="0" autoPict="0" r:id="rId8">
            <anchor moveWithCells="1">
              <from>
                <xdr:col>7</xdr:col>
                <xdr:colOff>85725</xdr:colOff>
                <xdr:row>33</xdr:row>
                <xdr:rowOff>85725</xdr:rowOff>
              </from>
              <to>
                <xdr:col>8</xdr:col>
                <xdr:colOff>190500</xdr:colOff>
                <xdr:row>35</xdr:row>
                <xdr:rowOff>161925</xdr:rowOff>
              </to>
            </anchor>
          </objectPr>
        </oleObject>
      </mc:Choice>
      <mc:Fallback>
        <oleObject progId="Equation.3" shapeId="3075" r:id="rId7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Intervalo Calibración</vt:lpstr>
      <vt:lpstr>t-student _ F</vt:lpstr>
    </vt:vector>
  </TitlesOfParts>
  <Company>Equipos y controles Industriales S.A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fescobar</dc:creator>
  <cp:lastModifiedBy>CarlosErazo</cp:lastModifiedBy>
  <dcterms:created xsi:type="dcterms:W3CDTF">2016-05-16T20:01:59Z</dcterms:created>
  <dcterms:modified xsi:type="dcterms:W3CDTF">2022-04-26T00:57:06Z</dcterms:modified>
</cp:coreProperties>
</file>