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ENA CEPEDA\Downloads\"/>
    </mc:Choice>
  </mc:AlternateContent>
  <xr:revisionPtr revIDLastSave="0" documentId="13_ncr:1_{1D6FCD47-3123-4BE2-A718-FA02BBADA724}" xr6:coauthVersionLast="47" xr6:coauthVersionMax="47" xr10:uidLastSave="{00000000-0000-0000-0000-000000000000}"/>
  <bookViews>
    <workbookView xWindow="28680" yWindow="-120" windowWidth="29040" windowHeight="15720" xr2:uid="{3AF90862-1ECD-44E8-B878-0301C3EC9EFA}"/>
  </bookViews>
  <sheets>
    <sheet name="TAR&amp;TUR" sheetId="1" r:id="rId1"/>
    <sheet name="Dec.Con&amp;Reg.Dec" sheetId="3" r:id="rId2"/>
    <sheet name="Estadístico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2" l="1"/>
  <c r="I46" i="2"/>
  <c r="G46" i="2"/>
  <c r="H45" i="2"/>
  <c r="I45" i="2"/>
  <c r="G45" i="2"/>
  <c r="I44" i="2"/>
  <c r="H44" i="2"/>
  <c r="G44" i="2"/>
  <c r="H43" i="2"/>
  <c r="I43" i="2"/>
  <c r="G43" i="2"/>
  <c r="E107" i="2"/>
  <c r="F11" i="3" l="1"/>
  <c r="E11" i="3"/>
  <c r="H87" i="2"/>
  <c r="Q69" i="2"/>
  <c r="K69" i="2"/>
  <c r="E69" i="2"/>
  <c r="D23" i="2" l="1"/>
  <c r="D22" i="2"/>
  <c r="F12" i="3"/>
  <c r="E12" i="3"/>
  <c r="D12" i="3"/>
  <c r="D11" i="3"/>
  <c r="C12" i="3"/>
  <c r="C11" i="3"/>
  <c r="C36" i="1"/>
  <c r="D17" i="1"/>
  <c r="D16" i="1"/>
  <c r="D14" i="1"/>
  <c r="D13" i="1"/>
  <c r="C49" i="1"/>
  <c r="C48" i="1"/>
  <c r="C46" i="1"/>
  <c r="D46" i="1"/>
  <c r="D49" i="1" s="1"/>
  <c r="D45" i="1"/>
  <c r="D48" i="1" s="1"/>
  <c r="C45" i="1"/>
  <c r="E48" i="1"/>
  <c r="E45" i="1"/>
  <c r="C40" i="1"/>
  <c r="C39" i="1"/>
  <c r="C37" i="1"/>
  <c r="D37" i="1"/>
  <c r="D36" i="1"/>
  <c r="D39" i="1" s="1"/>
  <c r="D40" i="1"/>
  <c r="C30" i="1"/>
  <c r="D27" i="1"/>
  <c r="D30" i="1" s="1"/>
  <c r="C27" i="1"/>
  <c r="D26" i="1"/>
  <c r="D29" i="1" s="1"/>
  <c r="C26" i="1"/>
  <c r="E26" i="1" s="1"/>
  <c r="C17" i="1"/>
  <c r="C16" i="1"/>
  <c r="C13" i="1"/>
  <c r="C14" i="1"/>
  <c r="G33" i="2" l="1"/>
  <c r="H33" i="2"/>
  <c r="H30" i="2"/>
  <c r="F27" i="2"/>
  <c r="G30" i="2"/>
  <c r="D26" i="2"/>
  <c r="E29" i="2"/>
  <c r="F32" i="2"/>
  <c r="E26" i="2"/>
  <c r="F29" i="2"/>
  <c r="G32" i="2"/>
  <c r="F26" i="2"/>
  <c r="G29" i="2"/>
  <c r="E31" i="2"/>
  <c r="H32" i="2"/>
  <c r="F34" i="2"/>
  <c r="G26" i="2"/>
  <c r="E28" i="2"/>
  <c r="H29" i="2"/>
  <c r="F31" i="2"/>
  <c r="D33" i="2"/>
  <c r="G34" i="2"/>
  <c r="H26" i="2"/>
  <c r="F28" i="2"/>
  <c r="D30" i="2"/>
  <c r="G31" i="2"/>
  <c r="E33" i="2"/>
  <c r="H34" i="2"/>
  <c r="D27" i="2"/>
  <c r="G28" i="2"/>
  <c r="E30" i="2"/>
  <c r="H31" i="2"/>
  <c r="F33" i="2"/>
  <c r="D29" i="2"/>
  <c r="E32" i="2"/>
  <c r="G27" i="2"/>
  <c r="D34" i="2"/>
  <c r="H27" i="2"/>
  <c r="D31" i="2"/>
  <c r="E34" i="2"/>
  <c r="D28" i="2"/>
  <c r="E27" i="2"/>
  <c r="H28" i="2"/>
  <c r="F30" i="2"/>
  <c r="D32" i="2"/>
  <c r="E39" i="1"/>
  <c r="E36" i="1"/>
  <c r="C29" i="1"/>
  <c r="E29" i="1" s="1"/>
  <c r="E13" i="1"/>
  <c r="E16" i="1"/>
</calcChain>
</file>

<file path=xl/sharedStrings.xml><?xml version="1.0" encoding="utf-8"?>
<sst xmlns="http://schemas.openxmlformats.org/spreadsheetml/2006/main" count="211" uniqueCount="111">
  <si>
    <t>TAR:</t>
  </si>
  <si>
    <t>Test Accuracy Ratio</t>
  </si>
  <si>
    <t>Relación de Pruebas de Exactitud</t>
  </si>
  <si>
    <t>(+/-) EMP (proceso, ley, esp.fab, aseg.metrologico)</t>
  </si>
  <si>
    <t>(+/-) EMP inst.medición</t>
  </si>
  <si>
    <r>
      <rPr>
        <sz val="14"/>
        <color theme="1"/>
        <rFont val="Calibri"/>
        <family val="2"/>
      </rPr>
      <t>≥</t>
    </r>
    <r>
      <rPr>
        <sz val="25.5"/>
        <color theme="1"/>
        <rFont val="Calibri"/>
        <family val="2"/>
      </rPr>
      <t xml:space="preserve"> 4</t>
    </r>
  </si>
  <si>
    <t>Recomendación</t>
  </si>
  <si>
    <t>Test Uncertainty Ratio</t>
  </si>
  <si>
    <t>TUR:</t>
  </si>
  <si>
    <t>Relación de Pruebas de Incertidumbre</t>
  </si>
  <si>
    <r>
      <rPr>
        <sz val="14"/>
        <color theme="1"/>
        <rFont val="Calibri"/>
        <family val="2"/>
      </rPr>
      <t>≥</t>
    </r>
    <r>
      <rPr>
        <sz val="25.5"/>
        <color theme="1"/>
        <rFont val="Calibri"/>
        <family val="2"/>
      </rPr>
      <t xml:space="preserve"> 10</t>
    </r>
  </si>
  <si>
    <r>
      <t>(+/-) U</t>
    </r>
    <r>
      <rPr>
        <b/>
        <u/>
        <vertAlign val="superscript"/>
        <sz val="11"/>
        <color theme="1"/>
        <rFont val="Calibri"/>
        <family val="2"/>
        <scheme val="minor"/>
      </rPr>
      <t>2</t>
    </r>
    <r>
      <rPr>
        <b/>
        <u/>
        <sz val="11"/>
        <color theme="1"/>
        <rFont val="Calibri"/>
        <family val="2"/>
        <scheme val="minor"/>
      </rPr>
      <t xml:space="preserve"> (proceso, ley, esp.fab, aseg.metrologico)</t>
    </r>
  </si>
  <si>
    <r>
      <t xml:space="preserve">Proceso: </t>
    </r>
    <r>
      <rPr>
        <vertAlign val="subscript"/>
        <sz val="11"/>
        <color theme="1"/>
        <rFont val="Calibri"/>
        <family val="2"/>
        <scheme val="minor"/>
      </rPr>
      <t>(+/-)</t>
    </r>
  </si>
  <si>
    <t>EMP</t>
  </si>
  <si>
    <t>± U</t>
  </si>
  <si>
    <r>
      <t>(+/-) U</t>
    </r>
    <r>
      <rPr>
        <b/>
        <vertAlign val="subscript"/>
        <sz val="11"/>
        <color theme="1"/>
        <rFont val="Calibri"/>
        <family val="2"/>
        <scheme val="minor"/>
      </rPr>
      <t>k:2@95%</t>
    </r>
    <r>
      <rPr>
        <b/>
        <sz val="11"/>
        <color theme="1"/>
        <rFont val="Calibri"/>
        <family val="2"/>
        <scheme val="minor"/>
      </rPr>
      <t>.calibración</t>
    </r>
  </si>
  <si>
    <r>
      <t>TUR</t>
    </r>
    <r>
      <rPr>
        <vertAlign val="subscript"/>
        <sz val="18"/>
        <color theme="1"/>
        <rFont val="Calibri"/>
        <family val="2"/>
        <scheme val="minor"/>
      </rPr>
      <t>Bal1</t>
    </r>
    <r>
      <rPr>
        <sz val="18"/>
        <color theme="1"/>
        <rFont val="Calibri"/>
        <family val="2"/>
        <scheme val="minor"/>
      </rPr>
      <t>:</t>
    </r>
  </si>
  <si>
    <r>
      <t>TUR</t>
    </r>
    <r>
      <rPr>
        <vertAlign val="subscript"/>
        <sz val="18"/>
        <color theme="1"/>
        <rFont val="Calibri"/>
        <family val="2"/>
        <scheme val="minor"/>
      </rPr>
      <t>Bal2</t>
    </r>
    <r>
      <rPr>
        <sz val="18"/>
        <color theme="1"/>
        <rFont val="Calibri"/>
        <family val="2"/>
        <scheme val="minor"/>
      </rPr>
      <t>:</t>
    </r>
  </si>
  <si>
    <r>
      <t>(+/-) U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vertAlign val="subscript"/>
        <sz val="11"/>
        <color theme="1"/>
        <rFont val="Calibri"/>
        <family val="2"/>
        <scheme val="minor"/>
      </rPr>
      <t>k:2@95%</t>
    </r>
    <r>
      <rPr>
        <b/>
        <sz val="11"/>
        <color theme="1"/>
        <rFont val="Calibri"/>
        <family val="2"/>
        <scheme val="minor"/>
      </rPr>
      <t>.calibración</t>
    </r>
  </si>
  <si>
    <r>
      <t>(</t>
    </r>
    <r>
      <rPr>
        <b/>
        <u/>
        <sz val="11"/>
        <color theme="1" tint="0.34998626667073579"/>
        <rFont val="Calibri"/>
        <family val="2"/>
        <scheme val="minor"/>
      </rPr>
      <t>(+/-) EMP (proceso, ley, esp.fab, aseg.metrologico)/</t>
    </r>
    <r>
      <rPr>
        <b/>
        <u/>
        <sz val="11"/>
        <color theme="1" tint="0.34998626667073579"/>
        <rFont val="Calibri"/>
        <family val="2"/>
      </rPr>
      <t>√</t>
    </r>
    <r>
      <rPr>
        <b/>
        <u/>
        <sz val="10"/>
        <color theme="1" tint="0.34998626667073579"/>
        <rFont val="Calibri"/>
        <family val="2"/>
      </rPr>
      <t>3*2</t>
    </r>
    <r>
      <rPr>
        <b/>
        <u/>
        <sz val="10"/>
        <color theme="1"/>
        <rFont val="Calibri"/>
        <family val="2"/>
      </rPr>
      <t>)</t>
    </r>
    <r>
      <rPr>
        <b/>
        <u/>
        <vertAlign val="superscript"/>
        <sz val="11"/>
        <color theme="1"/>
        <rFont val="Calibri"/>
        <family val="2"/>
        <scheme val="minor"/>
      </rPr>
      <t>2</t>
    </r>
  </si>
  <si>
    <r>
      <t>2*(+/-) U</t>
    </r>
    <r>
      <rPr>
        <b/>
        <vertAlign val="subscript"/>
        <sz val="11"/>
        <color theme="1"/>
        <rFont val="Calibri"/>
        <family val="2"/>
        <scheme val="minor"/>
      </rPr>
      <t>k:2@95%</t>
    </r>
    <r>
      <rPr>
        <b/>
        <sz val="11"/>
        <color theme="1"/>
        <rFont val="Calibri"/>
        <family val="2"/>
        <scheme val="minor"/>
      </rPr>
      <t>.calibración</t>
    </r>
  </si>
  <si>
    <t>Ana 2.1</t>
  </si>
  <si>
    <t>Ana 2.2</t>
  </si>
  <si>
    <t>Ana 2.3</t>
  </si>
  <si>
    <t>Ana 3.1</t>
  </si>
  <si>
    <t>Ana 3.2</t>
  </si>
  <si>
    <t>Ana 3.3</t>
  </si>
  <si>
    <t>Analista
1</t>
  </si>
  <si>
    <t>Analista
2</t>
  </si>
  <si>
    <t>Calibración</t>
  </si>
  <si>
    <t>Cal 1.1</t>
  </si>
  <si>
    <t>Cal 1.2</t>
  </si>
  <si>
    <t>Cal 1.3</t>
  </si>
  <si>
    <t>ul</t>
  </si>
  <si>
    <r>
      <t xml:space="preserve">Pipeta1: </t>
    </r>
    <r>
      <rPr>
        <vertAlign val="subscript"/>
        <sz val="11"/>
        <color theme="1"/>
        <rFont val="Calibri"/>
        <family val="2"/>
        <scheme val="minor"/>
      </rPr>
      <t>(+/-)</t>
    </r>
  </si>
  <si>
    <r>
      <t xml:space="preserve">Pipeta2: </t>
    </r>
    <r>
      <rPr>
        <vertAlign val="subscript"/>
        <sz val="11"/>
        <color theme="1"/>
        <rFont val="Calibri"/>
        <family val="2"/>
        <scheme val="minor"/>
      </rPr>
      <t>(+/-)</t>
    </r>
  </si>
  <si>
    <r>
      <t>TAR</t>
    </r>
    <r>
      <rPr>
        <vertAlign val="subscript"/>
        <sz val="18"/>
        <color theme="1"/>
        <rFont val="Calibri"/>
        <family val="2"/>
        <scheme val="minor"/>
      </rPr>
      <t>Pip1</t>
    </r>
    <r>
      <rPr>
        <b/>
        <sz val="18"/>
        <color theme="1"/>
        <rFont val="Calibri"/>
        <family val="2"/>
        <scheme val="minor"/>
      </rPr>
      <t>:</t>
    </r>
  </si>
  <si>
    <r>
      <t>TAR</t>
    </r>
    <r>
      <rPr>
        <vertAlign val="subscript"/>
        <sz val="18"/>
        <color theme="1"/>
        <rFont val="Calibri"/>
        <family val="2"/>
        <scheme val="minor"/>
      </rPr>
      <t>Pip2</t>
    </r>
    <r>
      <rPr>
        <b/>
        <sz val="18"/>
        <color theme="1"/>
        <rFont val="Calibri"/>
        <family val="2"/>
        <scheme val="minor"/>
      </rPr>
      <t>:</t>
    </r>
  </si>
  <si>
    <r>
      <t xml:space="preserve">Proceso: </t>
    </r>
    <r>
      <rPr>
        <vertAlign val="subscript"/>
        <sz val="11"/>
        <color theme="1"/>
        <rFont val="Calibri"/>
        <family val="2"/>
        <scheme val="minor"/>
      </rPr>
      <t>(EMP)</t>
    </r>
  </si>
  <si>
    <r>
      <t xml:space="preserve">Pipeta1: </t>
    </r>
    <r>
      <rPr>
        <vertAlign val="subscript"/>
        <sz val="11"/>
        <color theme="1"/>
        <rFont val="Calibri"/>
        <family val="2"/>
        <scheme val="minor"/>
      </rPr>
      <t>error.cal</t>
    </r>
  </si>
  <si>
    <r>
      <t xml:space="preserve">Pipeta2: </t>
    </r>
    <r>
      <rPr>
        <vertAlign val="subscript"/>
        <sz val="11"/>
        <color theme="1"/>
        <rFont val="Calibri"/>
        <family val="2"/>
        <scheme val="minor"/>
      </rPr>
      <t>error.cal</t>
    </r>
  </si>
  <si>
    <r>
      <t xml:space="preserve">Acep.Simple
</t>
    </r>
    <r>
      <rPr>
        <sz val="8"/>
        <color theme="1"/>
        <rFont val="Calibri"/>
        <family val="2"/>
        <scheme val="minor"/>
      </rPr>
      <t>pc: 50%</t>
    </r>
  </si>
  <si>
    <t>Declaración Binaria</t>
  </si>
  <si>
    <r>
      <t>Con Guarda 
w:U</t>
    </r>
    <r>
      <rPr>
        <vertAlign val="subscript"/>
        <sz val="11"/>
        <color theme="1"/>
        <rFont val="Calibri"/>
        <family val="2"/>
        <scheme val="minor"/>
      </rPr>
      <t>k:2@95%</t>
    </r>
    <r>
      <rPr>
        <sz val="11"/>
        <color theme="1"/>
        <rFont val="Calibri"/>
        <family val="2"/>
        <scheme val="minor"/>
      </rPr>
      <t xml:space="preserve">
</t>
    </r>
    <r>
      <rPr>
        <sz val="6"/>
        <color theme="1"/>
        <rFont val="Calibri"/>
        <family val="2"/>
        <scheme val="minor"/>
      </rPr>
      <t xml:space="preserve">pc: 97,5% 
</t>
    </r>
    <r>
      <rPr>
        <strike/>
        <sz val="6"/>
        <color theme="1"/>
        <rFont val="Calibri"/>
        <family val="2"/>
        <scheme val="minor"/>
      </rPr>
      <t>pc</t>
    </r>
    <r>
      <rPr>
        <sz val="6"/>
        <color theme="1"/>
        <rFont val="Calibri"/>
        <family val="2"/>
        <scheme val="minor"/>
      </rPr>
      <t xml:space="preserve">: 2,5% </t>
    </r>
  </si>
  <si>
    <r>
      <t xml:space="preserve">Conformidad
</t>
    </r>
    <r>
      <rPr>
        <sz val="6"/>
        <color theme="1"/>
        <rFont val="Calibri"/>
        <family val="2"/>
        <scheme val="minor"/>
      </rPr>
      <t>|error|&lt;EMP-U : Cumple
|error|</t>
    </r>
    <r>
      <rPr>
        <sz val="6"/>
        <color theme="1"/>
        <rFont val="Calibri"/>
        <family val="2"/>
      </rPr>
      <t xml:space="preserve">≥ </t>
    </r>
    <r>
      <rPr>
        <sz val="6"/>
        <color theme="1"/>
        <rFont val="Calibri"/>
        <family val="2"/>
        <scheme val="minor"/>
      </rPr>
      <t>EMP-U : NoCumple</t>
    </r>
  </si>
  <si>
    <r>
      <t>|error+U</t>
    </r>
    <r>
      <rPr>
        <vertAlign val="subscript"/>
        <sz val="11"/>
        <color theme="1"/>
        <rFont val="Calibri"/>
        <family val="2"/>
        <scheme val="minor"/>
      </rPr>
      <t>k:2@95%</t>
    </r>
    <r>
      <rPr>
        <sz val="11"/>
        <color theme="1"/>
        <rFont val="Calibri"/>
        <family val="2"/>
        <scheme val="minor"/>
      </rPr>
      <t xml:space="preserve">|&lt;EMP </t>
    </r>
    <r>
      <rPr>
        <sz val="6"/>
        <color theme="1"/>
        <rFont val="Calibri"/>
        <family val="2"/>
        <scheme val="minor"/>
      </rPr>
      <t>Cumple</t>
    </r>
    <r>
      <rPr>
        <sz val="11"/>
        <color theme="1"/>
        <rFont val="Calibri"/>
        <family val="2"/>
        <scheme val="minor"/>
      </rPr>
      <t xml:space="preserve">
|error+U</t>
    </r>
    <r>
      <rPr>
        <vertAlign val="subscript"/>
        <sz val="11"/>
        <color theme="1"/>
        <rFont val="Calibri"/>
        <family val="2"/>
        <scheme val="minor"/>
      </rPr>
      <t>k:2@95%</t>
    </r>
    <r>
      <rPr>
        <sz val="11"/>
        <color theme="1"/>
        <rFont val="Calibri"/>
        <family val="2"/>
        <scheme val="minor"/>
      </rPr>
      <t>|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EMP </t>
    </r>
    <r>
      <rPr>
        <sz val="6"/>
        <color theme="1"/>
        <rFont val="Calibri"/>
        <family val="2"/>
        <scheme val="minor"/>
      </rPr>
      <t>NoCumple</t>
    </r>
    <r>
      <rPr>
        <sz val="11"/>
        <color theme="1"/>
        <rFont val="Calibri"/>
        <family val="2"/>
        <scheme val="minor"/>
      </rPr>
      <t xml:space="preserve">
</t>
    </r>
    <r>
      <rPr>
        <sz val="6"/>
        <color theme="1"/>
        <rFont val="Calibri"/>
        <family val="2"/>
        <scheme val="minor"/>
      </rPr>
      <t xml:space="preserve">pc: 97,5% 
</t>
    </r>
    <r>
      <rPr>
        <strike/>
        <sz val="6"/>
        <color theme="1"/>
        <rFont val="Calibri"/>
        <family val="2"/>
        <scheme val="minor"/>
      </rPr>
      <t>pc</t>
    </r>
    <r>
      <rPr>
        <sz val="6"/>
        <color theme="1"/>
        <rFont val="Calibri"/>
        <family val="2"/>
        <scheme val="minor"/>
      </rPr>
      <t xml:space="preserve">: 2,5% </t>
    </r>
  </si>
  <si>
    <t>Atípicos Grubbs</t>
  </si>
  <si>
    <t>Atípicos Todos los datos</t>
  </si>
  <si>
    <t>H0:</t>
  </si>
  <si>
    <t>No existen datos atípicos en todos los datos</t>
  </si>
  <si>
    <t>H1:</t>
  </si>
  <si>
    <t>Si existen datos atípicos en todos los datos</t>
  </si>
  <si>
    <t>Promedio:</t>
  </si>
  <si>
    <t>DesvStd:</t>
  </si>
  <si>
    <t>Prueba t-student</t>
  </si>
  <si>
    <t>Analista 1</t>
  </si>
  <si>
    <t>Analista 2</t>
  </si>
  <si>
    <t>Prueba t para dos muestras suponiendo varianzas iguales</t>
  </si>
  <si>
    <t>Media</t>
  </si>
  <si>
    <t>Varianza</t>
  </si>
  <si>
    <t>Observaciones</t>
  </si>
  <si>
    <t>Varianza agrupada</t>
  </si>
  <si>
    <t>Diferencia hipotética de las medias</t>
  </si>
  <si>
    <t>Grados de libertad</t>
  </si>
  <si>
    <t>Estadístico t</t>
  </si>
  <si>
    <t>P(T&lt;=t) una cola</t>
  </si>
  <si>
    <t>Valor crítico de t (una cola)</t>
  </si>
  <si>
    <t>P(T&lt;=t) dos colas</t>
  </si>
  <si>
    <t>Valor crítico de t (dos colas)</t>
  </si>
  <si>
    <t>Las medias entre calibración y analista 1 son iguales</t>
  </si>
  <si>
    <t>Las medias entre calibración y analista 1 NO son iguales</t>
  </si>
  <si>
    <t>Las medias entre calibración y analista 2 son iguales</t>
  </si>
  <si>
    <t>Las medias entre analista 1 y analista 2 son iguales</t>
  </si>
  <si>
    <t>Las medias entre analista 1 y analista 2 NO son iguales</t>
  </si>
  <si>
    <t>Las medias entre calibración y analista 2 NO son iguales</t>
  </si>
  <si>
    <t>MRC</t>
  </si>
  <si>
    <t>MR</t>
  </si>
  <si>
    <t>Prueba t para dos muestras suponiendo varianzas desiguales</t>
  </si>
  <si>
    <t>Hay diferencia entre las medias del MRC y MR</t>
  </si>
  <si>
    <t>NO hay diferencia entre las medias del MRC y MR</t>
  </si>
  <si>
    <t>Sitio</t>
  </si>
  <si>
    <t>Lab.Perma</t>
  </si>
  <si>
    <t>Prueba F para varianzas de dos muestras</t>
  </si>
  <si>
    <t>F</t>
  </si>
  <si>
    <t>P(F&lt;=f) una cola</t>
  </si>
  <si>
    <t>Valor crítico para F (una cola)</t>
  </si>
  <si>
    <t>Existe precision entre el MR y MRC</t>
  </si>
  <si>
    <t>NO Existe precision entre el MR y MRC</t>
  </si>
  <si>
    <t>Rep.Cal</t>
  </si>
  <si>
    <t>C.Int Ago</t>
  </si>
  <si>
    <t>C.Int Sep</t>
  </si>
  <si>
    <t>Existen precisión intermedia en la prueba de Comp.Int</t>
  </si>
  <si>
    <t>NO Existen precisión intermedia en la prueba de Comp.Int</t>
  </si>
  <si>
    <t>Análisis de varianza de un factor</t>
  </si>
  <si>
    <t>RESUMEN</t>
  </si>
  <si>
    <t>Grupos</t>
  </si>
  <si>
    <t>Cuenta</t>
  </si>
  <si>
    <t>Suma</t>
  </si>
  <si>
    <t>Promedio</t>
  </si>
  <si>
    <t>ANÁLISIS DE VARIANZA</t>
  </si>
  <si>
    <t>Origen de las variaciones</t>
  </si>
  <si>
    <t>Suma de cuadrados</t>
  </si>
  <si>
    <t>Promedio de los cuadrados</t>
  </si>
  <si>
    <t>Probabilidad</t>
  </si>
  <si>
    <t>Valor crítico para F</t>
  </si>
  <si>
    <t>Entre grupos</t>
  </si>
  <si>
    <t>Dentro de los grupos</t>
  </si>
  <si>
    <t>Total</t>
  </si>
  <si>
    <t>CV%</t>
  </si>
  <si>
    <t>Desvest</t>
  </si>
  <si>
    <t>MR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</si>
</sst>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+/- &quot;General"/>
    <numFmt numFmtId="165" formatCode="0.00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25.5"/>
      <color theme="1"/>
      <name val="Calibri"/>
      <family val="2"/>
    </font>
    <font>
      <sz val="14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u/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u/>
      <sz val="11"/>
      <color theme="1" tint="0.34998626667073579"/>
      <name val="Calibri"/>
      <family val="2"/>
      <scheme val="minor"/>
    </font>
    <font>
      <b/>
      <u/>
      <sz val="11"/>
      <color theme="1" tint="0.34998626667073579"/>
      <name val="Calibri"/>
      <family val="2"/>
    </font>
    <font>
      <b/>
      <u/>
      <sz val="10"/>
      <color theme="1" tint="0.34998626667073579"/>
      <name val="Calibri"/>
      <family val="2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vertAlign val="subscript"/>
      <sz val="18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trike/>
      <sz val="6"/>
      <color theme="1"/>
      <name val="Calibri"/>
      <family val="2"/>
      <scheme val="minor"/>
    </font>
    <font>
      <sz val="6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14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15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8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2" borderId="5" xfId="0" applyNumberFormat="1" applyFill="1" applyBorder="1"/>
    <xf numFmtId="2" fontId="0" fillId="2" borderId="6" xfId="0" applyNumberFormat="1" applyFill="1" applyBorder="1"/>
    <xf numFmtId="2" fontId="0" fillId="2" borderId="7" xfId="0" applyNumberFormat="1" applyFill="1" applyBorder="1"/>
    <xf numFmtId="2" fontId="0" fillId="2" borderId="8" xfId="0" applyNumberFormat="1" applyFill="1" applyBorder="1"/>
    <xf numFmtId="2" fontId="0" fillId="2" borderId="9" xfId="0" applyNumberFormat="1" applyFill="1" applyBorder="1"/>
    <xf numFmtId="2" fontId="0" fillId="2" borderId="10" xfId="0" applyNumberFormat="1" applyFill="1" applyBorder="1"/>
    <xf numFmtId="2" fontId="0" fillId="2" borderId="11" xfId="0" applyNumberFormat="1" applyFill="1" applyBorder="1"/>
    <xf numFmtId="2" fontId="0" fillId="2" borderId="12" xfId="0" applyNumberFormat="1" applyFill="1" applyBorder="1"/>
    <xf numFmtId="2" fontId="0" fillId="2" borderId="13" xfId="0" applyNumberFormat="1" applyFill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3" borderId="16" xfId="0" applyFill="1" applyBorder="1"/>
    <xf numFmtId="2" fontId="0" fillId="3" borderId="5" xfId="0" applyNumberFormat="1" applyFill="1" applyBorder="1"/>
    <xf numFmtId="2" fontId="0" fillId="3" borderId="6" xfId="0" applyNumberFormat="1" applyFill="1" applyBorder="1"/>
    <xf numFmtId="2" fontId="0" fillId="3" borderId="7" xfId="0" applyNumberFormat="1" applyFill="1" applyBorder="1"/>
    <xf numFmtId="0" fontId="0" fillId="3" borderId="17" xfId="0" applyFill="1" applyBorder="1"/>
    <xf numFmtId="2" fontId="0" fillId="3" borderId="8" xfId="0" applyNumberFormat="1" applyFill="1" applyBorder="1"/>
    <xf numFmtId="2" fontId="0" fillId="3" borderId="9" xfId="0" applyNumberFormat="1" applyFill="1" applyBorder="1"/>
    <xf numFmtId="2" fontId="0" fillId="3" borderId="10" xfId="0" applyNumberFormat="1" applyFill="1" applyBorder="1"/>
    <xf numFmtId="0" fontId="0" fillId="3" borderId="18" xfId="0" applyFill="1" applyBorder="1"/>
    <xf numFmtId="2" fontId="0" fillId="3" borderId="11" xfId="0" applyNumberFormat="1" applyFill="1" applyBorder="1"/>
    <xf numFmtId="2" fontId="0" fillId="3" borderId="12" xfId="0" applyNumberFormat="1" applyFill="1" applyBorder="1"/>
    <xf numFmtId="2" fontId="0" fillId="3" borderId="13" xfId="0" applyNumberFormat="1" applyFill="1" applyBorder="1"/>
    <xf numFmtId="0" fontId="0" fillId="0" borderId="19" xfId="0" applyBorder="1" applyAlignment="1">
      <alignment wrapText="1"/>
    </xf>
    <xf numFmtId="0" fontId="1" fillId="4" borderId="0" xfId="0" applyFont="1" applyFill="1"/>
    <xf numFmtId="0" fontId="0" fillId="0" borderId="13" xfId="0" applyBorder="1"/>
    <xf numFmtId="0" fontId="0" fillId="0" borderId="2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" xfId="0" applyBorder="1"/>
    <xf numFmtId="0" fontId="0" fillId="0" borderId="15" xfId="0" applyBorder="1"/>
    <xf numFmtId="0" fontId="0" fillId="0" borderId="25" xfId="0" applyBorder="1" applyAlignment="1">
      <alignment horizontal="center" vertical="center" wrapText="1"/>
    </xf>
    <xf numFmtId="0" fontId="0" fillId="0" borderId="7" xfId="0" applyBorder="1"/>
    <xf numFmtId="0" fontId="0" fillId="0" borderId="16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2" fontId="0" fillId="0" borderId="0" xfId="0" applyNumberFormat="1"/>
    <xf numFmtId="2" fontId="0" fillId="2" borderId="17" xfId="0" applyNumberFormat="1" applyFill="1" applyBorder="1"/>
    <xf numFmtId="2" fontId="0" fillId="3" borderId="17" xfId="0" applyNumberFormat="1" applyFill="1" applyBorder="1"/>
    <xf numFmtId="2" fontId="0" fillId="0" borderId="17" xfId="0" applyNumberFormat="1" applyBorder="1"/>
    <xf numFmtId="2" fontId="0" fillId="2" borderId="18" xfId="0" applyNumberFormat="1" applyFill="1" applyBorder="1"/>
    <xf numFmtId="2" fontId="0" fillId="3" borderId="18" xfId="0" applyNumberFormat="1" applyFill="1" applyBorder="1"/>
    <xf numFmtId="2" fontId="0" fillId="0" borderId="18" xfId="0" applyNumberFormat="1" applyBorder="1"/>
    <xf numFmtId="0" fontId="0" fillId="0" borderId="26" xfId="0" applyBorder="1"/>
    <xf numFmtId="0" fontId="25" fillId="0" borderId="27" xfId="0" applyFont="1" applyBorder="1" applyAlignment="1">
      <alignment horizontal="center"/>
    </xf>
    <xf numFmtId="0" fontId="0" fillId="5" borderId="0" xfId="0" applyFill="1"/>
    <xf numFmtId="0" fontId="0" fillId="5" borderId="26" xfId="0" applyFill="1" applyBorder="1"/>
    <xf numFmtId="0" fontId="1" fillId="0" borderId="0" xfId="0" applyFont="1"/>
    <xf numFmtId="0" fontId="0" fillId="2" borderId="0" xfId="0" applyFill="1"/>
    <xf numFmtId="0" fontId="0" fillId="2" borderId="26" xfId="0" applyFill="1" applyBorder="1"/>
    <xf numFmtId="0" fontId="1" fillId="0" borderId="9" xfId="0" applyFont="1" applyBorder="1"/>
    <xf numFmtId="165" fontId="0" fillId="0" borderId="9" xfId="0" applyNumberFormat="1" applyBorder="1"/>
    <xf numFmtId="0" fontId="0" fillId="0" borderId="9" xfId="0" applyBorder="1"/>
    <xf numFmtId="9" fontId="1" fillId="0" borderId="9" xfId="1" applyFont="1" applyBorder="1"/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fill>
        <patternFill>
          <bgColor theme="9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customXml" Target="../ink/ink1.xml"/><Relationship Id="rId1" Type="http://schemas.openxmlformats.org/officeDocument/2006/relationships/image" Target="../media/image1.jpg"/><Relationship Id="rId6" Type="http://schemas.openxmlformats.org/officeDocument/2006/relationships/customXml" Target="../ink/ink3.xml"/><Relationship Id="rId5" Type="http://schemas.openxmlformats.org/officeDocument/2006/relationships/image" Target="../media/image3.png"/><Relationship Id="rId4" Type="http://schemas.openxmlformats.org/officeDocument/2006/relationships/customXml" Target="../ink/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75446</xdr:colOff>
      <xdr:row>20</xdr:row>
      <xdr:rowOff>122599</xdr:rowOff>
    </xdr:from>
    <xdr:to>
      <xdr:col>13</xdr:col>
      <xdr:colOff>123159</xdr:colOff>
      <xdr:row>33</xdr:row>
      <xdr:rowOff>188865</xdr:rowOff>
    </xdr:to>
    <xdr:pic>
      <xdr:nvPicPr>
        <xdr:cNvPr id="2" name="object 4">
          <a:extLst>
            <a:ext uri="{FF2B5EF4-FFF2-40B4-BE49-F238E27FC236}">
              <a16:creationId xmlns:a16="http://schemas.microsoft.com/office/drawing/2014/main" id="{976F2F44-88AA-D28E-DDFC-B48AACF4862C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b="34815"/>
        <a:stretch/>
      </xdr:blipFill>
      <xdr:spPr>
        <a:xfrm>
          <a:off x="6186535" y="3989183"/>
          <a:ext cx="3867144" cy="2593692"/>
        </a:xfrm>
        <a:prstGeom prst="rect">
          <a:avLst/>
        </a:prstGeom>
      </xdr:spPr>
    </xdr:pic>
    <xdr:clientData/>
  </xdr:twoCellAnchor>
  <xdr:twoCellAnchor editAs="oneCell">
    <xdr:from>
      <xdr:col>8</xdr:col>
      <xdr:colOff>381837</xdr:colOff>
      <xdr:row>24</xdr:row>
      <xdr:rowOff>193406</xdr:rowOff>
    </xdr:from>
    <xdr:to>
      <xdr:col>12</xdr:col>
      <xdr:colOff>153372</xdr:colOff>
      <xdr:row>25</xdr:row>
      <xdr:rowOff>17970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Entrada de lápiz 2">
              <a:extLst>
                <a:ext uri="{FF2B5EF4-FFF2-40B4-BE49-F238E27FC236}">
                  <a16:creationId xmlns:a16="http://schemas.microsoft.com/office/drawing/2014/main" id="{5C433E42-53D2-4782-BCB4-E0F603A20B7D}"/>
                </a:ext>
              </a:extLst>
            </xdr14:cNvPr>
            <xdr14:cNvContentPartPr/>
          </xdr14:nvContentPartPr>
          <xdr14:nvPr macro=""/>
          <xdr14:xfrm>
            <a:off x="6492926" y="4823876"/>
            <a:ext cx="2827080" cy="32040"/>
          </xdr14:xfrm>
        </xdr:contentPart>
      </mc:Choice>
      <mc:Fallback xmlns="">
        <xdr:pic>
          <xdr:nvPicPr>
            <xdr:cNvPr id="3" name="Entrada de lápiz 2">
              <a:extLst>
                <a:ext uri="{FF2B5EF4-FFF2-40B4-BE49-F238E27FC236}">
                  <a16:creationId xmlns:a16="http://schemas.microsoft.com/office/drawing/2014/main" id="{5C433E42-53D2-4782-BCB4-E0F603A20B7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6438926" y="4716236"/>
              <a:ext cx="2934720" cy="247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23412</xdr:colOff>
      <xdr:row>22</xdr:row>
      <xdr:rowOff>122504</xdr:rowOff>
    </xdr:from>
    <xdr:to>
      <xdr:col>12</xdr:col>
      <xdr:colOff>50412</xdr:colOff>
      <xdr:row>24</xdr:row>
      <xdr:rowOff>159926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Entrada de lápiz 4">
              <a:extLst>
                <a:ext uri="{FF2B5EF4-FFF2-40B4-BE49-F238E27FC236}">
                  <a16:creationId xmlns:a16="http://schemas.microsoft.com/office/drawing/2014/main" id="{B3E1B31C-9AE9-419E-9C77-DE8C31E646CB}"/>
                </a:ext>
              </a:extLst>
            </xdr14:cNvPr>
            <xdr14:cNvContentPartPr/>
          </xdr14:nvContentPartPr>
          <xdr14:nvPr macro=""/>
          <xdr14:xfrm>
            <a:off x="9190046" y="4366316"/>
            <a:ext cx="27000" cy="424080"/>
          </xdr14:xfrm>
        </xdr:contentPart>
      </mc:Choice>
      <mc:Fallback xmlns="">
        <xdr:pic>
          <xdr:nvPicPr>
            <xdr:cNvPr id="5" name="Entrada de lápiz 4">
              <a:extLst>
                <a:ext uri="{FF2B5EF4-FFF2-40B4-BE49-F238E27FC236}">
                  <a16:creationId xmlns:a16="http://schemas.microsoft.com/office/drawing/2014/main" id="{B3E1B31C-9AE9-419E-9C77-DE8C31E646CB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9136046" y="4258316"/>
              <a:ext cx="134640" cy="639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692978</xdr:colOff>
      <xdr:row>24</xdr:row>
      <xdr:rowOff>188366</xdr:rowOff>
    </xdr:from>
    <xdr:to>
      <xdr:col>12</xdr:col>
      <xdr:colOff>159132</xdr:colOff>
      <xdr:row>24</xdr:row>
      <xdr:rowOff>194126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6" name="Entrada de lápiz 5">
              <a:extLst>
                <a:ext uri="{FF2B5EF4-FFF2-40B4-BE49-F238E27FC236}">
                  <a16:creationId xmlns:a16="http://schemas.microsoft.com/office/drawing/2014/main" id="{A1E33C95-23AF-4825-B6AD-70CA15FEC064}"/>
                </a:ext>
              </a:extLst>
            </xdr14:cNvPr>
            <xdr14:cNvContentPartPr/>
          </xdr14:nvContentPartPr>
          <xdr14:nvPr macro=""/>
          <xdr14:xfrm>
            <a:off x="9095726" y="4818836"/>
            <a:ext cx="230040" cy="5760"/>
          </xdr14:xfrm>
        </xdr:contentPart>
      </mc:Choice>
      <mc:Fallback xmlns="">
        <xdr:pic>
          <xdr:nvPicPr>
            <xdr:cNvPr id="6" name="Entrada de lápiz 5">
              <a:extLst>
                <a:ext uri="{FF2B5EF4-FFF2-40B4-BE49-F238E27FC236}">
                  <a16:creationId xmlns:a16="http://schemas.microsoft.com/office/drawing/2014/main" id="{A1E33C95-23AF-4825-B6AD-70CA15FEC064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9041726" y="4711196"/>
              <a:ext cx="337680" cy="2214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24T16:03:12.430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13,'446'0,"-323"14,82-3,266-7,-249-7,-46-9,-52 9,-84 4,0-3,0 0,43-10,-61 8,0 2,0 1,1 0,-1 1,0 2,0 0,1 2,37 10,-22-6,-17-4,0-2,27 0,-27-2,-1 1,33 6,43 4,-43-7,180 10,-201-10,0-2,0 0,0-2,0-2,61-10,-53 4,1 3,1 1,-1 1,61 5,53-2,-101-4,153-5,-160 10,0 2,62 13,-7-3,1-5,178-7,-121-4,-30-10,-89 11,0-1,0-1,73-20,-91 21,0 0,0 2,0 0,0 2,0 0,0 1,31 8,65 5,296-15,-331 13,-66-9,1 0,0-2,25 1,86 2,-85-2,1-1,62-7,-54 0,63 4,-76 2,0-2,1-1,55-11,-48 6,0 1,1 3,87 6,-30-1,144 8,-197-6,83-5,36 2,-135 2,120 6,-134-6,-16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24T16:03:31.585"/>
    </inkml:context>
    <inkml:brush xml:id="br0">
      <inkml:brushProperty name="width" value="0.3" units="cm"/>
      <inkml:brushProperty name="height" value="0.6" units="cm"/>
      <inkml:brushProperty name="color" value="#00F9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0,'14'145,"-14"366,13-354,-11-98,10 65,1-12,-12-103,1 0,0 0,0 0,6 13,-7-21,3 10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24T16:03:34.207"/>
    </inkml:context>
    <inkml:brush xml:id="br0">
      <inkml:brushProperty name="width" value="0.3" units="cm"/>
      <inkml:brushProperty name="height" value="0.6" units="cm"/>
      <inkml:brushProperty name="color" value="#00F9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1,'591'0,"-588"0,0 0,0 0,0 0,0 0,0 1,0 0,0-1,0 1,0 0,0 1,0-1,3 2,0 2</inkml:trace>
</inkml: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41AE1-8CBE-4A53-8339-BD705EA9D3A0}">
  <dimension ref="A1:L49"/>
  <sheetViews>
    <sheetView tabSelected="1" zoomScale="106" zoomScaleNormal="232" workbookViewId="0"/>
  </sheetViews>
  <sheetFormatPr baseColWidth="10" defaultRowHeight="15" x14ac:dyDescent="0.25"/>
  <cols>
    <col min="5" max="5" width="15" bestFit="1" customWidth="1"/>
  </cols>
  <sheetData>
    <row r="1" spans="1:6" x14ac:dyDescent="0.25">
      <c r="A1" s="3"/>
      <c r="B1" s="4"/>
      <c r="C1" s="4"/>
      <c r="D1" s="4"/>
      <c r="E1" s="4"/>
      <c r="F1" s="1"/>
    </row>
    <row r="2" spans="1:6" x14ac:dyDescent="0.25">
      <c r="A2" s="2"/>
      <c r="B2" s="84" t="s">
        <v>13</v>
      </c>
      <c r="C2" s="84"/>
      <c r="D2" s="86" t="s">
        <v>14</v>
      </c>
      <c r="E2" s="84"/>
      <c r="F2" s="1"/>
    </row>
    <row r="3" spans="1:6" ht="18" x14ac:dyDescent="0.25">
      <c r="A3" s="2" t="s">
        <v>12</v>
      </c>
      <c r="B3" s="5">
        <v>3</v>
      </c>
      <c r="C3" t="s">
        <v>33</v>
      </c>
      <c r="D3" s="1"/>
      <c r="E3" s="1"/>
      <c r="F3" s="1"/>
    </row>
    <row r="4" spans="1:6" ht="18" x14ac:dyDescent="0.25">
      <c r="A4" s="2" t="s">
        <v>34</v>
      </c>
      <c r="B4" s="5">
        <v>0.5</v>
      </c>
      <c r="C4" t="s">
        <v>33</v>
      </c>
      <c r="D4" s="5">
        <v>1</v>
      </c>
      <c r="E4" t="s">
        <v>33</v>
      </c>
      <c r="F4" s="1"/>
    </row>
    <row r="5" spans="1:6" ht="18" x14ac:dyDescent="0.25">
      <c r="A5" s="2" t="s">
        <v>35</v>
      </c>
      <c r="B5" s="5">
        <v>1.5</v>
      </c>
      <c r="C5" t="s">
        <v>33</v>
      </c>
      <c r="D5">
        <v>0.01</v>
      </c>
      <c r="E5" t="s">
        <v>33</v>
      </c>
    </row>
    <row r="7" spans="1:6" x14ac:dyDescent="0.25">
      <c r="A7" s="82" t="s">
        <v>0</v>
      </c>
      <c r="B7" t="s">
        <v>1</v>
      </c>
    </row>
    <row r="8" spans="1:6" x14ac:dyDescent="0.25">
      <c r="A8" s="82"/>
      <c r="B8" t="s">
        <v>2</v>
      </c>
    </row>
    <row r="9" spans="1:6" x14ac:dyDescent="0.25">
      <c r="F9" s="52" t="s">
        <v>6</v>
      </c>
    </row>
    <row r="10" spans="1:6" x14ac:dyDescent="0.25">
      <c r="A10" s="85" t="s">
        <v>0</v>
      </c>
      <c r="B10" s="83" t="s">
        <v>3</v>
      </c>
      <c r="C10" s="83"/>
      <c r="D10" s="83"/>
      <c r="E10" s="83"/>
      <c r="F10" s="88" t="s">
        <v>5</v>
      </c>
    </row>
    <row r="11" spans="1:6" x14ac:dyDescent="0.25">
      <c r="A11" s="85"/>
      <c r="B11" s="84" t="s">
        <v>4</v>
      </c>
      <c r="C11" s="84"/>
      <c r="D11" s="84"/>
      <c r="E11" s="84"/>
      <c r="F11" s="89"/>
    </row>
    <row r="12" spans="1:6" x14ac:dyDescent="0.25">
      <c r="A12" s="3"/>
      <c r="B12" s="4"/>
      <c r="C12" s="4"/>
      <c r="D12" s="4"/>
      <c r="E12" s="4"/>
      <c r="F12" s="1"/>
    </row>
    <row r="13" spans="1:6" ht="18" customHeight="1" x14ac:dyDescent="0.25">
      <c r="A13" s="3"/>
      <c r="B13" s="87" t="s">
        <v>36</v>
      </c>
      <c r="C13" s="6">
        <f>B3</f>
        <v>3</v>
      </c>
      <c r="D13" s="8" t="str">
        <f>C3</f>
        <v>ul</v>
      </c>
      <c r="E13" s="87">
        <f>C13/C14</f>
        <v>6</v>
      </c>
      <c r="F13" s="1"/>
    </row>
    <row r="14" spans="1:6" x14ac:dyDescent="0.25">
      <c r="A14" s="3"/>
      <c r="B14" s="87"/>
      <c r="C14" s="7">
        <f>B4</f>
        <v>0.5</v>
      </c>
      <c r="D14" s="8" t="str">
        <f>C4</f>
        <v>ul</v>
      </c>
      <c r="E14" s="87"/>
      <c r="F14" s="1"/>
    </row>
    <row r="15" spans="1:6" x14ac:dyDescent="0.25">
      <c r="A15" s="3"/>
      <c r="B15" s="4"/>
      <c r="C15" s="1"/>
      <c r="D15" s="1"/>
      <c r="E15" s="4"/>
      <c r="F15" s="1"/>
    </row>
    <row r="16" spans="1:6" x14ac:dyDescent="0.25">
      <c r="B16" s="87" t="s">
        <v>37</v>
      </c>
      <c r="C16" s="6">
        <f>B3</f>
        <v>3</v>
      </c>
      <c r="D16" s="8" t="str">
        <f>D13</f>
        <v>ul</v>
      </c>
      <c r="E16" s="87">
        <f>C16/C17</f>
        <v>2</v>
      </c>
    </row>
    <row r="17" spans="1:6" x14ac:dyDescent="0.25">
      <c r="B17" s="87"/>
      <c r="C17" s="7">
        <f>B5</f>
        <v>1.5</v>
      </c>
      <c r="D17" s="8" t="str">
        <f>D14</f>
        <v>ul</v>
      </c>
      <c r="E17" s="87"/>
    </row>
    <row r="20" spans="1:6" x14ac:dyDescent="0.25">
      <c r="A20" s="90" t="s">
        <v>8</v>
      </c>
      <c r="B20" t="s">
        <v>7</v>
      </c>
    </row>
    <row r="21" spans="1:6" x14ac:dyDescent="0.25">
      <c r="A21" s="90"/>
      <c r="B21" t="s">
        <v>9</v>
      </c>
    </row>
    <row r="22" spans="1:6" x14ac:dyDescent="0.25">
      <c r="F22" s="52" t="s">
        <v>6</v>
      </c>
    </row>
    <row r="23" spans="1:6" x14ac:dyDescent="0.25">
      <c r="A23" s="85" t="s">
        <v>8</v>
      </c>
      <c r="B23" s="83" t="s">
        <v>3</v>
      </c>
      <c r="C23" s="83"/>
      <c r="D23" s="83"/>
      <c r="E23" s="83"/>
      <c r="F23" s="88" t="s">
        <v>10</v>
      </c>
    </row>
    <row r="24" spans="1:6" ht="18" x14ac:dyDescent="0.35">
      <c r="A24" s="85"/>
      <c r="B24" s="84" t="s">
        <v>15</v>
      </c>
      <c r="C24" s="84"/>
      <c r="D24" s="84"/>
      <c r="E24" s="84"/>
      <c r="F24" s="89"/>
    </row>
    <row r="26" spans="1:6" x14ac:dyDescent="0.25">
      <c r="B26" s="81" t="s">
        <v>16</v>
      </c>
      <c r="C26" s="9">
        <f>B3</f>
        <v>3</v>
      </c>
      <c r="D26" s="10" t="str">
        <f>C3</f>
        <v>ul</v>
      </c>
      <c r="E26" s="81">
        <f>C26/C27</f>
        <v>3</v>
      </c>
    </row>
    <row r="27" spans="1:6" x14ac:dyDescent="0.25">
      <c r="B27" s="81"/>
      <c r="C27">
        <f>D4</f>
        <v>1</v>
      </c>
      <c r="D27" s="11" t="str">
        <f>E4</f>
        <v>ul</v>
      </c>
      <c r="E27" s="81"/>
    </row>
    <row r="29" spans="1:6" x14ac:dyDescent="0.25">
      <c r="B29" s="81" t="s">
        <v>17</v>
      </c>
      <c r="C29" s="9">
        <f>C26</f>
        <v>3</v>
      </c>
      <c r="D29" s="10" t="str">
        <f>D26</f>
        <v>ul</v>
      </c>
      <c r="E29" s="81">
        <f>C29/C30</f>
        <v>300</v>
      </c>
    </row>
    <row r="30" spans="1:6" x14ac:dyDescent="0.25">
      <c r="B30" s="81"/>
      <c r="C30">
        <f>D5</f>
        <v>0.01</v>
      </c>
      <c r="D30" s="11" t="str">
        <f>D27</f>
        <v>ul</v>
      </c>
      <c r="E30" s="81"/>
    </row>
    <row r="33" spans="1:12" ht="17.25" x14ac:dyDescent="0.25">
      <c r="A33" s="85" t="s">
        <v>8</v>
      </c>
      <c r="B33" s="83" t="s">
        <v>11</v>
      </c>
      <c r="C33" s="83"/>
      <c r="D33" s="83"/>
      <c r="E33" s="83"/>
      <c r="F33" s="88" t="s">
        <v>10</v>
      </c>
      <c r="G33" s="85" t="s">
        <v>8</v>
      </c>
      <c r="H33" s="83" t="s">
        <v>19</v>
      </c>
      <c r="I33" s="83"/>
      <c r="J33" s="83"/>
      <c r="K33" s="83"/>
      <c r="L33" s="83"/>
    </row>
    <row r="34" spans="1:12" ht="18.75" x14ac:dyDescent="0.35">
      <c r="A34" s="85"/>
      <c r="B34" s="84" t="s">
        <v>18</v>
      </c>
      <c r="C34" s="84"/>
      <c r="D34" s="84"/>
      <c r="E34" s="84"/>
      <c r="F34" s="89"/>
      <c r="G34" s="85"/>
      <c r="H34" s="84" t="s">
        <v>18</v>
      </c>
      <c r="I34" s="84"/>
      <c r="J34" s="84"/>
      <c r="K34" s="84"/>
      <c r="L34" s="84"/>
    </row>
    <row r="35" spans="1:12" x14ac:dyDescent="0.25">
      <c r="A35" s="3"/>
      <c r="B35" s="4"/>
      <c r="C35" s="4"/>
      <c r="D35" s="4"/>
      <c r="E35" s="4"/>
      <c r="F35" s="1"/>
    </row>
    <row r="36" spans="1:12" x14ac:dyDescent="0.25">
      <c r="A36" s="3"/>
      <c r="B36" s="81" t="s">
        <v>16</v>
      </c>
      <c r="C36" s="9">
        <f>((B3/SQRT(12))*2)^2</f>
        <v>3.0000000000000004</v>
      </c>
      <c r="D36" s="10" t="str">
        <f>E4</f>
        <v>ul</v>
      </c>
      <c r="E36" s="81">
        <f>C36/C37</f>
        <v>3.0000000000000004</v>
      </c>
      <c r="F36" s="1"/>
    </row>
    <row r="37" spans="1:12" x14ac:dyDescent="0.25">
      <c r="A37" s="3"/>
      <c r="B37" s="81"/>
      <c r="C37">
        <f>D4^2</f>
        <v>1</v>
      </c>
      <c r="D37" s="11" t="str">
        <f>E4</f>
        <v>ul</v>
      </c>
      <c r="E37" s="81"/>
      <c r="F37" s="1"/>
    </row>
    <row r="38" spans="1:12" x14ac:dyDescent="0.25">
      <c r="A38" s="3"/>
      <c r="F38" s="1"/>
    </row>
    <row r="39" spans="1:12" x14ac:dyDescent="0.25">
      <c r="A39" s="3"/>
      <c r="B39" s="81" t="s">
        <v>17</v>
      </c>
      <c r="C39" s="9">
        <f>((B3/SQRT(12))*2)^2</f>
        <v>3.0000000000000004</v>
      </c>
      <c r="D39" s="10" t="str">
        <f>D36</f>
        <v>ul</v>
      </c>
      <c r="E39" s="81">
        <f>C39/C40</f>
        <v>30000.000000000004</v>
      </c>
      <c r="F39" s="1"/>
    </row>
    <row r="40" spans="1:12" x14ac:dyDescent="0.25">
      <c r="A40" s="3"/>
      <c r="B40" s="81"/>
      <c r="C40">
        <f>D5^2</f>
        <v>1E-4</v>
      </c>
      <c r="D40" s="11" t="str">
        <f>D37</f>
        <v>ul</v>
      </c>
      <c r="E40" s="81"/>
      <c r="F40" s="1"/>
    </row>
    <row r="42" spans="1:12" x14ac:dyDescent="0.25">
      <c r="A42" s="85" t="s">
        <v>8</v>
      </c>
      <c r="B42" s="83" t="s">
        <v>3</v>
      </c>
      <c r="C42" s="83"/>
      <c r="D42" s="83"/>
      <c r="E42" s="83"/>
    </row>
    <row r="43" spans="1:12" ht="18" x14ac:dyDescent="0.35">
      <c r="A43" s="85"/>
      <c r="B43" s="84" t="s">
        <v>20</v>
      </c>
      <c r="C43" s="84"/>
      <c r="D43" s="84"/>
      <c r="E43" s="84"/>
    </row>
    <row r="45" spans="1:12" x14ac:dyDescent="0.25">
      <c r="B45" s="81" t="s">
        <v>16</v>
      </c>
      <c r="C45" s="9">
        <f>B3</f>
        <v>3</v>
      </c>
      <c r="D45" s="10" t="str">
        <f>C3</f>
        <v>ul</v>
      </c>
      <c r="E45" s="81">
        <f>C45/C46</f>
        <v>1.5</v>
      </c>
    </row>
    <row r="46" spans="1:12" x14ac:dyDescent="0.25">
      <c r="B46" s="81"/>
      <c r="C46">
        <f>D4*2</f>
        <v>2</v>
      </c>
      <c r="D46" s="11" t="str">
        <f>C4</f>
        <v>ul</v>
      </c>
      <c r="E46" s="81"/>
    </row>
    <row r="48" spans="1:12" x14ac:dyDescent="0.25">
      <c r="B48" s="81" t="s">
        <v>17</v>
      </c>
      <c r="C48" s="9">
        <f>C45</f>
        <v>3</v>
      </c>
      <c r="D48" s="10" t="str">
        <f>D45</f>
        <v>ul</v>
      </c>
      <c r="E48" s="81">
        <f>C48/C49</f>
        <v>150</v>
      </c>
    </row>
    <row r="49" spans="2:5" x14ac:dyDescent="0.25">
      <c r="B49" s="81"/>
      <c r="C49">
        <f>D5*2</f>
        <v>0.02</v>
      </c>
      <c r="D49" s="11" t="str">
        <f>D46</f>
        <v>ul</v>
      </c>
      <c r="E49" s="81"/>
    </row>
  </sheetData>
  <mergeCells count="38">
    <mergeCell ref="G33:G34"/>
    <mergeCell ref="H33:L33"/>
    <mergeCell ref="H34:L34"/>
    <mergeCell ref="B36:B37"/>
    <mergeCell ref="E36:E37"/>
    <mergeCell ref="F33:F34"/>
    <mergeCell ref="F10:F11"/>
    <mergeCell ref="B39:B40"/>
    <mergeCell ref="A42:A43"/>
    <mergeCell ref="B42:E42"/>
    <mergeCell ref="B43:E43"/>
    <mergeCell ref="A33:A34"/>
    <mergeCell ref="B33:E33"/>
    <mergeCell ref="B34:E34"/>
    <mergeCell ref="F23:F24"/>
    <mergeCell ref="B24:E24"/>
    <mergeCell ref="A20:A21"/>
    <mergeCell ref="B26:B27"/>
    <mergeCell ref="E26:E27"/>
    <mergeCell ref="B2:C2"/>
    <mergeCell ref="D2:E2"/>
    <mergeCell ref="E13:E14"/>
    <mergeCell ref="B13:B14"/>
    <mergeCell ref="B16:B17"/>
    <mergeCell ref="E16:E17"/>
    <mergeCell ref="B45:B46"/>
    <mergeCell ref="E45:E46"/>
    <mergeCell ref="B48:B49"/>
    <mergeCell ref="E48:E49"/>
    <mergeCell ref="A7:A8"/>
    <mergeCell ref="B10:E10"/>
    <mergeCell ref="B11:E11"/>
    <mergeCell ref="A10:A11"/>
    <mergeCell ref="E39:E40"/>
    <mergeCell ref="A23:A24"/>
    <mergeCell ref="B23:E23"/>
    <mergeCell ref="B29:B30"/>
    <mergeCell ref="E29:E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9DD45-9574-411F-BF3A-3E7D8BE60F03}">
  <dimension ref="A4:F13"/>
  <sheetViews>
    <sheetView zoomScale="242" workbookViewId="0">
      <selection activeCell="A4" sqref="A4"/>
    </sheetView>
  </sheetViews>
  <sheetFormatPr baseColWidth="10" defaultRowHeight="15" x14ac:dyDescent="0.25"/>
  <cols>
    <col min="1" max="1" width="13.42578125" bestFit="1" customWidth="1"/>
    <col min="5" max="5" width="17.42578125" customWidth="1"/>
    <col min="6" max="6" width="24.5703125" customWidth="1"/>
  </cols>
  <sheetData>
    <row r="4" spans="1:6" x14ac:dyDescent="0.25">
      <c r="A4" s="2"/>
      <c r="B4" s="84"/>
      <c r="C4" s="84"/>
      <c r="D4" s="86" t="s">
        <v>14</v>
      </c>
      <c r="E4" s="84"/>
    </row>
    <row r="5" spans="1:6" ht="18" x14ac:dyDescent="0.25">
      <c r="A5" s="2" t="s">
        <v>38</v>
      </c>
      <c r="B5" s="5">
        <v>1</v>
      </c>
      <c r="C5" t="s">
        <v>33</v>
      </c>
      <c r="D5" s="1"/>
      <c r="E5" s="1"/>
    </row>
    <row r="6" spans="1:6" ht="18" x14ac:dyDescent="0.25">
      <c r="A6" s="2" t="s">
        <v>39</v>
      </c>
      <c r="B6" s="5">
        <v>0.5</v>
      </c>
      <c r="C6" t="s">
        <v>33</v>
      </c>
      <c r="D6" s="5">
        <v>0.3</v>
      </c>
      <c r="E6" t="s">
        <v>33</v>
      </c>
    </row>
    <row r="7" spans="1:6" ht="18" x14ac:dyDescent="0.25">
      <c r="A7" s="2" t="s">
        <v>40</v>
      </c>
      <c r="B7" s="5">
        <v>0.99</v>
      </c>
      <c r="C7" t="s">
        <v>33</v>
      </c>
      <c r="D7">
        <v>0.01</v>
      </c>
      <c r="E7" t="s">
        <v>33</v>
      </c>
    </row>
    <row r="8" spans="1:6" ht="15.75" thickBot="1" x14ac:dyDescent="0.3"/>
    <row r="9" spans="1:6" ht="16.5" thickTop="1" thickBot="1" x14ac:dyDescent="0.3">
      <c r="C9" s="91" t="s">
        <v>42</v>
      </c>
      <c r="D9" s="92"/>
      <c r="E9" s="92"/>
      <c r="F9" s="93"/>
    </row>
    <row r="10" spans="1:6" ht="84" thickTop="1" thickBot="1" x14ac:dyDescent="0.3">
      <c r="C10" s="55" t="s">
        <v>41</v>
      </c>
      <c r="D10" s="56" t="s">
        <v>43</v>
      </c>
      <c r="E10" s="59" t="s">
        <v>44</v>
      </c>
      <c r="F10" s="54" t="s">
        <v>45</v>
      </c>
    </row>
    <row r="11" spans="1:6" ht="18.75" thickTop="1" x14ac:dyDescent="0.25">
      <c r="B11" s="61" t="s">
        <v>34</v>
      </c>
      <c r="C11" s="33" t="str">
        <f>IF(B6&lt;$B$5,"Cumple","NoCumple")</f>
        <v>Cumple</v>
      </c>
      <c r="D11" s="57">
        <f>B5-D6</f>
        <v>0.7</v>
      </c>
      <c r="E11" s="60" t="str">
        <f>IF(B6&lt;D11,"Cumple","NoCumple")</f>
        <v>Cumple</v>
      </c>
      <c r="F11" s="33" t="str">
        <f>IF(ABS(B6+D6)&lt;$B$5,"Cumple","NoCumple")</f>
        <v>Cumple</v>
      </c>
    </row>
    <row r="12" spans="1:6" ht="18.75" thickBot="1" x14ac:dyDescent="0.3">
      <c r="B12" s="62" t="s">
        <v>35</v>
      </c>
      <c r="C12" s="35" t="str">
        <f>IF(B7&lt;$B$5,"Cumple","NoCumple")</f>
        <v>Cumple</v>
      </c>
      <c r="D12" s="58">
        <f>B5-D7</f>
        <v>0.99</v>
      </c>
      <c r="E12" s="53" t="str">
        <f>IF(B7&lt;D12,"Cumple","NoCumple")</f>
        <v>NoCumple</v>
      </c>
      <c r="F12" s="35" t="str">
        <f>IF(ABS(B7+D7)&lt;$B$5,"Cumple","NoCumple")</f>
        <v>NoCumple</v>
      </c>
    </row>
    <row r="13" spans="1:6" ht="15.75" thickTop="1" x14ac:dyDescent="0.25"/>
  </sheetData>
  <mergeCells count="3">
    <mergeCell ref="B4:C4"/>
    <mergeCell ref="D4:E4"/>
    <mergeCell ref="C9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3633B-47AA-424F-971E-B6DCFB514727}">
  <dimension ref="B3:Q114"/>
  <sheetViews>
    <sheetView zoomScale="146" zoomScaleNormal="160" workbookViewId="0">
      <selection activeCell="C3" sqref="C3"/>
    </sheetView>
  </sheetViews>
  <sheetFormatPr baseColWidth="10" defaultRowHeight="15" x14ac:dyDescent="0.25"/>
  <sheetData>
    <row r="3" spans="2:8" ht="15.75" thickBot="1" x14ac:dyDescent="0.3"/>
    <row r="4" spans="2:8" ht="16.5" thickTop="1" thickBot="1" x14ac:dyDescent="0.3">
      <c r="C4" s="51"/>
      <c r="D4" s="12">
        <v>1</v>
      </c>
      <c r="E4" s="13">
        <v>2</v>
      </c>
      <c r="F4" s="13">
        <v>3</v>
      </c>
      <c r="G4" s="13">
        <v>4</v>
      </c>
      <c r="H4" s="14">
        <v>5</v>
      </c>
    </row>
    <row r="5" spans="2:8" ht="15.75" thickTop="1" x14ac:dyDescent="0.25">
      <c r="B5" s="97" t="s">
        <v>29</v>
      </c>
      <c r="C5" s="36" t="s">
        <v>30</v>
      </c>
      <c r="D5" s="15">
        <v>0.2</v>
      </c>
      <c r="E5" s="16">
        <v>0.23</v>
      </c>
      <c r="F5" s="16">
        <v>0.2</v>
      </c>
      <c r="G5" s="16">
        <v>0.3</v>
      </c>
      <c r="H5" s="17">
        <v>0.21</v>
      </c>
    </row>
    <row r="6" spans="2:8" x14ac:dyDescent="0.25">
      <c r="B6" s="98"/>
      <c r="C6" s="37" t="s">
        <v>31</v>
      </c>
      <c r="D6" s="18">
        <v>0.25</v>
      </c>
      <c r="E6" s="19">
        <v>0.21</v>
      </c>
      <c r="F6" s="19">
        <v>0.2</v>
      </c>
      <c r="G6" s="19">
        <v>0.3</v>
      </c>
      <c r="H6" s="20">
        <v>0.22</v>
      </c>
    </row>
    <row r="7" spans="2:8" ht="15.75" thickBot="1" x14ac:dyDescent="0.3">
      <c r="B7" s="99"/>
      <c r="C7" s="38" t="s">
        <v>32</v>
      </c>
      <c r="D7" s="21">
        <v>0.3</v>
      </c>
      <c r="E7" s="22">
        <v>0.24</v>
      </c>
      <c r="F7" s="22">
        <v>0.2</v>
      </c>
      <c r="G7" s="22">
        <v>0.3</v>
      </c>
      <c r="H7" s="23">
        <v>0.24</v>
      </c>
    </row>
    <row r="8" spans="2:8" ht="15.75" thickTop="1" x14ac:dyDescent="0.25">
      <c r="B8" s="100" t="s">
        <v>27</v>
      </c>
      <c r="C8" s="39" t="s">
        <v>21</v>
      </c>
      <c r="D8" s="40">
        <v>0.2</v>
      </c>
      <c r="E8" s="41">
        <v>0.23</v>
      </c>
      <c r="F8" s="41">
        <v>0.25</v>
      </c>
      <c r="G8" s="41">
        <v>0.25</v>
      </c>
      <c r="H8" s="42">
        <v>0.23</v>
      </c>
    </row>
    <row r="9" spans="2:8" x14ac:dyDescent="0.25">
      <c r="B9" s="101"/>
      <c r="C9" s="43" t="s">
        <v>22</v>
      </c>
      <c r="D9" s="44">
        <v>0.3</v>
      </c>
      <c r="E9" s="45">
        <v>0.21</v>
      </c>
      <c r="F9" s="45">
        <v>0.2</v>
      </c>
      <c r="G9" s="45">
        <v>0.3</v>
      </c>
      <c r="H9" s="46">
        <v>0.25</v>
      </c>
    </row>
    <row r="10" spans="2:8" ht="15.75" thickBot="1" x14ac:dyDescent="0.3">
      <c r="B10" s="102"/>
      <c r="C10" s="47" t="s">
        <v>23</v>
      </c>
      <c r="D10" s="48">
        <v>0.3</v>
      </c>
      <c r="E10" s="49">
        <v>0.2</v>
      </c>
      <c r="F10" s="49">
        <v>0.25</v>
      </c>
      <c r="G10" s="49">
        <v>0.3</v>
      </c>
      <c r="H10" s="50">
        <v>0.21</v>
      </c>
    </row>
    <row r="11" spans="2:8" ht="15.75" thickTop="1" x14ac:dyDescent="0.25">
      <c r="B11" s="94" t="s">
        <v>28</v>
      </c>
      <c r="C11" s="33" t="s">
        <v>24</v>
      </c>
      <c r="D11" s="24">
        <v>0.25</v>
      </c>
      <c r="E11" s="25">
        <v>0.25</v>
      </c>
      <c r="F11" s="25">
        <v>0.3</v>
      </c>
      <c r="G11" s="25">
        <v>0.25</v>
      </c>
      <c r="H11" s="26">
        <v>0.22</v>
      </c>
    </row>
    <row r="12" spans="2:8" x14ac:dyDescent="0.25">
      <c r="B12" s="95"/>
      <c r="C12" s="34" t="s">
        <v>25</v>
      </c>
      <c r="D12" s="27">
        <v>0.25</v>
      </c>
      <c r="E12" s="28">
        <v>0.24</v>
      </c>
      <c r="F12" s="28">
        <v>0.3</v>
      </c>
      <c r="G12" s="28">
        <v>0.25</v>
      </c>
      <c r="H12" s="29">
        <v>0.21</v>
      </c>
    </row>
    <row r="13" spans="2:8" ht="15.75" thickBot="1" x14ac:dyDescent="0.3">
      <c r="B13" s="96"/>
      <c r="C13" s="35" t="s">
        <v>26</v>
      </c>
      <c r="D13" s="30">
        <v>0.2</v>
      </c>
      <c r="E13" s="31">
        <v>0.2</v>
      </c>
      <c r="F13" s="31">
        <v>0.3</v>
      </c>
      <c r="G13" s="31">
        <v>0.25</v>
      </c>
      <c r="H13" s="32">
        <v>0.24</v>
      </c>
    </row>
    <row r="14" spans="2:8" ht="15.75" thickTop="1" x14ac:dyDescent="0.25"/>
    <row r="16" spans="2:8" x14ac:dyDescent="0.25">
      <c r="B16" s="74" t="s">
        <v>46</v>
      </c>
    </row>
    <row r="18" spans="2:8" x14ac:dyDescent="0.25">
      <c r="B18" t="s">
        <v>47</v>
      </c>
    </row>
    <row r="19" spans="2:8" x14ac:dyDescent="0.25">
      <c r="B19" s="5" t="s">
        <v>48</v>
      </c>
      <c r="C19" t="s">
        <v>49</v>
      </c>
    </row>
    <row r="20" spans="2:8" x14ac:dyDescent="0.25">
      <c r="B20" s="5" t="s">
        <v>50</v>
      </c>
      <c r="C20" t="s">
        <v>51</v>
      </c>
    </row>
    <row r="22" spans="2:8" x14ac:dyDescent="0.25">
      <c r="C22" t="s">
        <v>52</v>
      </c>
      <c r="D22" s="63">
        <f>AVERAGE(D5:H13)</f>
        <v>0.24422222222222231</v>
      </c>
    </row>
    <row r="23" spans="2:8" x14ac:dyDescent="0.25">
      <c r="C23" t="s">
        <v>53</v>
      </c>
      <c r="D23">
        <f>STDEV(D5:H13)</f>
        <v>3.6895977169782032E-2</v>
      </c>
    </row>
    <row r="24" spans="2:8" ht="15.75" thickBot="1" x14ac:dyDescent="0.3"/>
    <row r="25" spans="2:8" ht="16.5" thickTop="1" thickBot="1" x14ac:dyDescent="0.3">
      <c r="C25" s="51"/>
      <c r="D25" s="12">
        <v>1</v>
      </c>
      <c r="E25" s="13">
        <v>2</v>
      </c>
      <c r="F25" s="13">
        <v>3</v>
      </c>
      <c r="G25" s="13">
        <v>4</v>
      </c>
      <c r="H25" s="14">
        <v>5</v>
      </c>
    </row>
    <row r="26" spans="2:8" ht="15.75" thickTop="1" x14ac:dyDescent="0.25">
      <c r="B26" s="94" t="s">
        <v>29</v>
      </c>
      <c r="C26" s="33" t="s">
        <v>30</v>
      </c>
      <c r="D26" s="24">
        <f>(ABS(D5-$D$22))/$D$23</f>
        <v>1.198564873854066</v>
      </c>
      <c r="E26" s="25">
        <f t="shared" ref="E26:G26" si="0">(ABS(E5-$D$22))/$D$23</f>
        <v>0.38546810013397248</v>
      </c>
      <c r="F26" s="25">
        <f t="shared" si="0"/>
        <v>1.198564873854066</v>
      </c>
      <c r="G26" s="25">
        <f t="shared" si="0"/>
        <v>1.5117577052129121</v>
      </c>
      <c r="H26" s="26">
        <f>(ABS(H5-$D$22))/$D$23</f>
        <v>0.92753261594736869</v>
      </c>
    </row>
    <row r="27" spans="2:8" x14ac:dyDescent="0.25">
      <c r="B27" s="95"/>
      <c r="C27" s="34" t="s">
        <v>31</v>
      </c>
      <c r="D27" s="27">
        <f t="shared" ref="D27:H27" si="1">(ABS(D6-$D$22))/$D$23</f>
        <v>0.15659641567942298</v>
      </c>
      <c r="E27" s="28">
        <f t="shared" si="1"/>
        <v>0.92753261594736869</v>
      </c>
      <c r="F27" s="28">
        <f t="shared" si="1"/>
        <v>1.198564873854066</v>
      </c>
      <c r="G27" s="28">
        <f t="shared" si="1"/>
        <v>1.5117577052129121</v>
      </c>
      <c r="H27" s="29">
        <f t="shared" si="1"/>
        <v>0.65650035804067053</v>
      </c>
    </row>
    <row r="28" spans="2:8" ht="15.75" thickBot="1" x14ac:dyDescent="0.3">
      <c r="B28" s="96"/>
      <c r="C28" s="35" t="s">
        <v>32</v>
      </c>
      <c r="D28" s="30">
        <f t="shared" ref="D28:H28" si="2">(ABS(D7-$D$22))/$D$23</f>
        <v>1.5117577052129121</v>
      </c>
      <c r="E28" s="31">
        <f t="shared" si="2"/>
        <v>0.11443584222727513</v>
      </c>
      <c r="F28" s="31">
        <f t="shared" si="2"/>
        <v>1.198564873854066</v>
      </c>
      <c r="G28" s="31">
        <f t="shared" si="2"/>
        <v>1.5117577052129121</v>
      </c>
      <c r="H28" s="32">
        <f t="shared" si="2"/>
        <v>0.11443584222727513</v>
      </c>
    </row>
    <row r="29" spans="2:8" ht="15.75" thickTop="1" x14ac:dyDescent="0.25">
      <c r="B29" s="94" t="s">
        <v>27</v>
      </c>
      <c r="C29" s="33" t="s">
        <v>21</v>
      </c>
      <c r="D29" s="24">
        <f t="shared" ref="D29:H29" si="3">(ABS(D8-$D$22))/$D$23</f>
        <v>1.198564873854066</v>
      </c>
      <c r="E29" s="25">
        <f t="shared" si="3"/>
        <v>0.38546810013397248</v>
      </c>
      <c r="F29" s="25">
        <f t="shared" si="3"/>
        <v>0.15659641567942298</v>
      </c>
      <c r="G29" s="25">
        <f t="shared" si="3"/>
        <v>0.15659641567942298</v>
      </c>
      <c r="H29" s="26">
        <f t="shared" si="3"/>
        <v>0.38546810013397248</v>
      </c>
    </row>
    <row r="30" spans="2:8" x14ac:dyDescent="0.25">
      <c r="B30" s="103"/>
      <c r="C30" s="34" t="s">
        <v>22</v>
      </c>
      <c r="D30" s="27">
        <f t="shared" ref="D30:H30" si="4">(ABS(D9-$D$22))/$D$23</f>
        <v>1.5117577052129121</v>
      </c>
      <c r="E30" s="28">
        <f t="shared" si="4"/>
        <v>0.92753261594736869</v>
      </c>
      <c r="F30" s="28">
        <f t="shared" si="4"/>
        <v>1.198564873854066</v>
      </c>
      <c r="G30" s="28">
        <f t="shared" si="4"/>
        <v>1.5117577052129121</v>
      </c>
      <c r="H30" s="29">
        <f t="shared" si="4"/>
        <v>0.15659641567942298</v>
      </c>
    </row>
    <row r="31" spans="2:8" ht="15.75" thickBot="1" x14ac:dyDescent="0.3">
      <c r="B31" s="104"/>
      <c r="C31" s="35" t="s">
        <v>23</v>
      </c>
      <c r="D31" s="30">
        <f t="shared" ref="D31:H31" si="5">(ABS(D10-$D$22))/$D$23</f>
        <v>1.5117577052129121</v>
      </c>
      <c r="E31" s="31">
        <f t="shared" si="5"/>
        <v>1.198564873854066</v>
      </c>
      <c r="F31" s="31">
        <f t="shared" si="5"/>
        <v>0.15659641567942298</v>
      </c>
      <c r="G31" s="31">
        <f t="shared" si="5"/>
        <v>1.5117577052129121</v>
      </c>
      <c r="H31" s="32">
        <f t="shared" si="5"/>
        <v>0.92753261594736869</v>
      </c>
    </row>
    <row r="32" spans="2:8" ht="15.75" thickTop="1" x14ac:dyDescent="0.25">
      <c r="B32" s="94" t="s">
        <v>28</v>
      </c>
      <c r="C32" s="33" t="s">
        <v>24</v>
      </c>
      <c r="D32" s="24">
        <f t="shared" ref="D32:H32" si="6">(ABS(D11-$D$22))/$D$23</f>
        <v>0.15659641567942298</v>
      </c>
      <c r="E32" s="25">
        <f t="shared" si="6"/>
        <v>0.15659641567942298</v>
      </c>
      <c r="F32" s="25">
        <f t="shared" si="6"/>
        <v>1.5117577052129121</v>
      </c>
      <c r="G32" s="25">
        <f t="shared" si="6"/>
        <v>0.15659641567942298</v>
      </c>
      <c r="H32" s="26">
        <f t="shared" si="6"/>
        <v>0.65650035804067053</v>
      </c>
    </row>
    <row r="33" spans="2:9" x14ac:dyDescent="0.25">
      <c r="B33" s="95"/>
      <c r="C33" s="34" t="s">
        <v>25</v>
      </c>
      <c r="D33" s="27">
        <f t="shared" ref="D33:H33" si="7">(ABS(D12-$D$22))/$D$23</f>
        <v>0.15659641567942298</v>
      </c>
      <c r="E33" s="28">
        <f t="shared" si="7"/>
        <v>0.11443584222727513</v>
      </c>
      <c r="F33" s="28">
        <f t="shared" si="7"/>
        <v>1.5117577052129121</v>
      </c>
      <c r="G33" s="28">
        <f t="shared" si="7"/>
        <v>0.15659641567942298</v>
      </c>
      <c r="H33" s="29">
        <f t="shared" si="7"/>
        <v>0.92753261594736869</v>
      </c>
    </row>
    <row r="34" spans="2:9" ht="15.75" thickBot="1" x14ac:dyDescent="0.3">
      <c r="B34" s="96"/>
      <c r="C34" s="35" t="s">
        <v>26</v>
      </c>
      <c r="D34" s="30">
        <f t="shared" ref="D34:H34" si="8">(ABS(D13-$D$22))/$D$23</f>
        <v>1.198564873854066</v>
      </c>
      <c r="E34" s="31">
        <f t="shared" si="8"/>
        <v>1.198564873854066</v>
      </c>
      <c r="F34" s="31">
        <f t="shared" si="8"/>
        <v>1.5117577052129121</v>
      </c>
      <c r="G34" s="31">
        <f t="shared" si="8"/>
        <v>0.15659641567942298</v>
      </c>
      <c r="H34" s="32">
        <f t="shared" si="8"/>
        <v>0.11443584222727513</v>
      </c>
    </row>
    <row r="35" spans="2:9" ht="15.75" thickTop="1" x14ac:dyDescent="0.25"/>
    <row r="37" spans="2:9" x14ac:dyDescent="0.25">
      <c r="B37" s="74" t="s">
        <v>54</v>
      </c>
    </row>
    <row r="39" spans="2:9" ht="15.75" thickBot="1" x14ac:dyDescent="0.3"/>
    <row r="40" spans="2:9" ht="15.75" thickTop="1" x14ac:dyDescent="0.25">
      <c r="B40" s="36" t="s">
        <v>75</v>
      </c>
      <c r="C40" s="65" t="s">
        <v>110</v>
      </c>
      <c r="D40" s="33" t="s">
        <v>110</v>
      </c>
    </row>
    <row r="41" spans="2:9" x14ac:dyDescent="0.25">
      <c r="B41" s="64">
        <v>0.2</v>
      </c>
      <c r="C41" s="65">
        <v>0.2</v>
      </c>
      <c r="D41" s="66">
        <v>0.25</v>
      </c>
    </row>
    <row r="42" spans="2:9" x14ac:dyDescent="0.25">
      <c r="B42" s="64">
        <v>0.23</v>
      </c>
      <c r="C42" s="65">
        <v>0.23</v>
      </c>
      <c r="D42" s="66">
        <v>0.25</v>
      </c>
      <c r="G42" s="84"/>
      <c r="H42" s="84"/>
      <c r="I42" s="84"/>
    </row>
    <row r="43" spans="2:9" x14ac:dyDescent="0.25">
      <c r="B43" s="64">
        <v>0.2</v>
      </c>
      <c r="C43" s="65">
        <v>0.25</v>
      </c>
      <c r="D43" s="66">
        <v>0.3</v>
      </c>
      <c r="G43" s="77" t="str">
        <f>B40</f>
        <v>MRC</v>
      </c>
      <c r="H43" s="77" t="str">
        <f>C40</f>
        <v>MR 1</v>
      </c>
      <c r="I43" s="77" t="str">
        <f>D40</f>
        <v>MR 1</v>
      </c>
    </row>
    <row r="44" spans="2:9" x14ac:dyDescent="0.25">
      <c r="B44" s="64">
        <v>0.3</v>
      </c>
      <c r="C44" s="65">
        <v>0.25</v>
      </c>
      <c r="D44" s="66">
        <v>0.25</v>
      </c>
      <c r="F44" s="79" t="s">
        <v>98</v>
      </c>
      <c r="G44" s="78">
        <f>AVERAGE(B41:B55)</f>
        <v>0.24000000000000005</v>
      </c>
      <c r="H44" s="78">
        <f t="shared" ref="H44" si="9">AVERAGE(C41:C55)</f>
        <v>0.24533333333333332</v>
      </c>
      <c r="I44" s="78">
        <f>AVERAGE(D41:D55)</f>
        <v>0.24733333333333332</v>
      </c>
    </row>
    <row r="45" spans="2:9" x14ac:dyDescent="0.25">
      <c r="B45" s="64">
        <v>0.21</v>
      </c>
      <c r="C45" s="65">
        <v>0.23</v>
      </c>
      <c r="D45" s="66">
        <v>0.22</v>
      </c>
      <c r="F45" s="79" t="s">
        <v>109</v>
      </c>
      <c r="G45" s="78">
        <f>STDEV(B41:B55)</f>
        <v>4.0708019567928203E-2</v>
      </c>
      <c r="H45" s="78">
        <f t="shared" ref="H45:I45" si="10">STDEV(C41:C55)</f>
        <v>3.8889342400983892E-2</v>
      </c>
      <c r="I45" s="78">
        <f t="shared" si="10"/>
        <v>3.2834360631741298E-2</v>
      </c>
    </row>
    <row r="46" spans="2:9" x14ac:dyDescent="0.25">
      <c r="B46" s="64">
        <v>0.25</v>
      </c>
      <c r="C46" s="65">
        <v>0.3</v>
      </c>
      <c r="D46" s="66">
        <v>0.25</v>
      </c>
      <c r="F46" s="77" t="s">
        <v>108</v>
      </c>
      <c r="G46" s="80">
        <f>G45/G44</f>
        <v>0.16961674819970082</v>
      </c>
      <c r="H46" s="80">
        <f t="shared" ref="H46:I46" si="11">H45/H44</f>
        <v>0.15851634130835826</v>
      </c>
      <c r="I46" s="80">
        <f t="shared" si="11"/>
        <v>0.13275347964315889</v>
      </c>
    </row>
    <row r="47" spans="2:9" x14ac:dyDescent="0.25">
      <c r="B47" s="64">
        <v>0.21</v>
      </c>
      <c r="C47" s="65">
        <v>0.21</v>
      </c>
      <c r="D47" s="66">
        <v>0.24</v>
      </c>
    </row>
    <row r="48" spans="2:9" x14ac:dyDescent="0.25">
      <c r="B48" s="64">
        <v>0.2</v>
      </c>
      <c r="C48" s="65">
        <v>0.2</v>
      </c>
      <c r="D48" s="66">
        <v>0.3</v>
      </c>
    </row>
    <row r="49" spans="2:16" x14ac:dyDescent="0.25">
      <c r="B49" s="64">
        <v>0.3</v>
      </c>
      <c r="C49" s="65">
        <v>0.3</v>
      </c>
      <c r="D49" s="66">
        <v>0.25</v>
      </c>
    </row>
    <row r="50" spans="2:16" x14ac:dyDescent="0.25">
      <c r="B50" s="64">
        <v>0.22</v>
      </c>
      <c r="C50" s="65">
        <v>0.25</v>
      </c>
      <c r="D50" s="66">
        <v>0.21</v>
      </c>
    </row>
    <row r="51" spans="2:16" x14ac:dyDescent="0.25">
      <c r="B51" s="64">
        <v>0.3</v>
      </c>
      <c r="C51" s="65">
        <v>0.3</v>
      </c>
      <c r="D51" s="66">
        <v>0.2</v>
      </c>
    </row>
    <row r="52" spans="2:16" x14ac:dyDescent="0.25">
      <c r="B52" s="64">
        <v>0.24</v>
      </c>
      <c r="C52" s="65">
        <v>0.2</v>
      </c>
      <c r="D52" s="66">
        <v>0.2</v>
      </c>
    </row>
    <row r="53" spans="2:16" x14ac:dyDescent="0.25">
      <c r="B53" s="64">
        <v>0.2</v>
      </c>
      <c r="C53" s="65">
        <v>0.25</v>
      </c>
      <c r="D53" s="66">
        <v>0.3</v>
      </c>
    </row>
    <row r="54" spans="2:16" x14ac:dyDescent="0.25">
      <c r="B54" s="64">
        <v>0.3</v>
      </c>
      <c r="C54" s="65">
        <v>0.3</v>
      </c>
      <c r="D54" s="66">
        <v>0.25</v>
      </c>
    </row>
    <row r="55" spans="2:16" ht="15.75" thickBot="1" x14ac:dyDescent="0.3">
      <c r="B55" s="67">
        <v>0.24</v>
      </c>
      <c r="C55" s="68">
        <v>0.21</v>
      </c>
      <c r="D55" s="69">
        <v>0.24</v>
      </c>
    </row>
    <row r="56" spans="2:16" ht="15.75" thickTop="1" x14ac:dyDescent="0.25"/>
    <row r="57" spans="2:16" hidden="1" x14ac:dyDescent="0.25">
      <c r="B57" t="s">
        <v>48</v>
      </c>
      <c r="C57" t="s">
        <v>69</v>
      </c>
      <c r="G57" s="5" t="s">
        <v>48</v>
      </c>
      <c r="H57" t="s">
        <v>71</v>
      </c>
      <c r="M57" s="5" t="s">
        <v>48</v>
      </c>
      <c r="N57" t="s">
        <v>72</v>
      </c>
    </row>
    <row r="58" spans="2:16" hidden="1" x14ac:dyDescent="0.25">
      <c r="B58" t="s">
        <v>50</v>
      </c>
      <c r="C58" t="s">
        <v>70</v>
      </c>
      <c r="G58" s="5" t="s">
        <v>50</v>
      </c>
      <c r="H58" t="s">
        <v>74</v>
      </c>
      <c r="M58" s="5" t="s">
        <v>50</v>
      </c>
      <c r="N58" t="s">
        <v>73</v>
      </c>
    </row>
    <row r="59" spans="2:16" hidden="1" x14ac:dyDescent="0.25"/>
    <row r="60" spans="2:16" hidden="1" x14ac:dyDescent="0.25">
      <c r="B60" t="s">
        <v>57</v>
      </c>
      <c r="H60" t="s">
        <v>57</v>
      </c>
      <c r="N60" t="s">
        <v>57</v>
      </c>
    </row>
    <row r="61" spans="2:16" ht="15.75" hidden="1" thickBot="1" x14ac:dyDescent="0.3"/>
    <row r="62" spans="2:16" hidden="1" x14ac:dyDescent="0.25">
      <c r="B62" s="71"/>
      <c r="C62" s="71" t="s">
        <v>80</v>
      </c>
      <c r="D62" s="71" t="s">
        <v>81</v>
      </c>
      <c r="H62" s="71"/>
      <c r="I62" s="71" t="s">
        <v>29</v>
      </c>
      <c r="J62" s="71" t="s">
        <v>56</v>
      </c>
      <c r="N62" s="71"/>
      <c r="O62" s="71" t="s">
        <v>55</v>
      </c>
      <c r="P62" s="71" t="s">
        <v>56</v>
      </c>
    </row>
    <row r="63" spans="2:16" hidden="1" x14ac:dyDescent="0.25">
      <c r="B63" t="s">
        <v>58</v>
      </c>
      <c r="C63">
        <v>0.24000000000000005</v>
      </c>
      <c r="D63">
        <v>0.24533333333333332</v>
      </c>
      <c r="H63" t="s">
        <v>58</v>
      </c>
      <c r="I63">
        <v>0.24000000000000005</v>
      </c>
      <c r="J63">
        <v>0.24733333333333332</v>
      </c>
      <c r="N63" t="s">
        <v>58</v>
      </c>
      <c r="O63">
        <v>0.24533333333333332</v>
      </c>
      <c r="P63">
        <v>0.24733333333333332</v>
      </c>
    </row>
    <row r="64" spans="2:16" hidden="1" x14ac:dyDescent="0.25">
      <c r="B64" t="s">
        <v>59</v>
      </c>
      <c r="C64">
        <v>1.6571428571428254E-3</v>
      </c>
      <c r="D64">
        <v>1.5123809523809634E-3</v>
      </c>
      <c r="H64" t="s">
        <v>59</v>
      </c>
      <c r="I64">
        <v>1.6571428571428254E-3</v>
      </c>
      <c r="J64">
        <v>1.078095238095243E-3</v>
      </c>
      <c r="N64" t="s">
        <v>59</v>
      </c>
      <c r="O64">
        <v>1.5123809523809634E-3</v>
      </c>
      <c r="P64">
        <v>1.078095238095243E-3</v>
      </c>
    </row>
    <row r="65" spans="2:17" hidden="1" x14ac:dyDescent="0.25">
      <c r="B65" t="s">
        <v>60</v>
      </c>
      <c r="C65">
        <v>15</v>
      </c>
      <c r="D65">
        <v>15</v>
      </c>
      <c r="H65" t="s">
        <v>60</v>
      </c>
      <c r="I65">
        <v>15</v>
      </c>
      <c r="J65">
        <v>15</v>
      </c>
      <c r="N65" t="s">
        <v>60</v>
      </c>
      <c r="O65">
        <v>15</v>
      </c>
      <c r="P65">
        <v>15</v>
      </c>
    </row>
    <row r="66" spans="2:17" hidden="1" x14ac:dyDescent="0.25">
      <c r="B66" t="s">
        <v>61</v>
      </c>
      <c r="C66">
        <v>1.5847619047618944E-3</v>
      </c>
      <c r="H66" t="s">
        <v>61</v>
      </c>
      <c r="I66">
        <v>1.3676190476190342E-3</v>
      </c>
      <c r="N66" t="s">
        <v>61</v>
      </c>
      <c r="O66">
        <v>1.2952380952381032E-3</v>
      </c>
    </row>
    <row r="67" spans="2:17" hidden="1" x14ac:dyDescent="0.25">
      <c r="B67" t="s">
        <v>62</v>
      </c>
      <c r="C67">
        <v>0</v>
      </c>
      <c r="H67" t="s">
        <v>62</v>
      </c>
      <c r="I67">
        <v>0</v>
      </c>
      <c r="N67" t="s">
        <v>62</v>
      </c>
      <c r="O67">
        <v>0</v>
      </c>
    </row>
    <row r="68" spans="2:17" hidden="1" x14ac:dyDescent="0.25">
      <c r="B68" t="s">
        <v>63</v>
      </c>
      <c r="C68">
        <v>28</v>
      </c>
      <c r="H68" t="s">
        <v>63</v>
      </c>
      <c r="I68">
        <v>28</v>
      </c>
      <c r="N68" t="s">
        <v>63</v>
      </c>
      <c r="O68">
        <v>28</v>
      </c>
    </row>
    <row r="69" spans="2:17" hidden="1" x14ac:dyDescent="0.25">
      <c r="B69" s="72" t="s">
        <v>64</v>
      </c>
      <c r="C69" s="72">
        <v>-0.36689969285266849</v>
      </c>
      <c r="E69" t="str">
        <f>IF(C69&lt;C73,"Aprueba H0","Aprueba H1")</f>
        <v>Aprueba H0</v>
      </c>
      <c r="H69" s="72" t="s">
        <v>64</v>
      </c>
      <c r="I69" s="72">
        <v>-0.54306209087026891</v>
      </c>
      <c r="K69" t="str">
        <f>IF(I69&lt;I73,"Aprueba H0","Aprueba H1")</f>
        <v>Aprueba H0</v>
      </c>
      <c r="N69" s="72" t="s">
        <v>64</v>
      </c>
      <c r="O69" s="72">
        <v>-0.15218989685876738</v>
      </c>
      <c r="Q69" t="str">
        <f>IF(O69&lt;O73,"Aprueba H0","Aprueba H1")</f>
        <v>Aprueba H0</v>
      </c>
    </row>
    <row r="70" spans="2:17" hidden="1" x14ac:dyDescent="0.25">
      <c r="B70" t="s">
        <v>65</v>
      </c>
      <c r="C70">
        <v>0.35822607810016288</v>
      </c>
      <c r="H70" t="s">
        <v>65</v>
      </c>
      <c r="I70">
        <v>0.29569219964927562</v>
      </c>
      <c r="N70" t="s">
        <v>65</v>
      </c>
      <c r="O70">
        <v>0.44006425523209636</v>
      </c>
    </row>
    <row r="71" spans="2:17" hidden="1" x14ac:dyDescent="0.25">
      <c r="B71" t="s">
        <v>66</v>
      </c>
      <c r="C71">
        <v>1.7011309342659326</v>
      </c>
      <c r="H71" t="s">
        <v>66</v>
      </c>
      <c r="I71">
        <v>1.7011309342659326</v>
      </c>
      <c r="N71" t="s">
        <v>66</v>
      </c>
      <c r="O71">
        <v>1.7011309342659326</v>
      </c>
    </row>
    <row r="72" spans="2:17" hidden="1" x14ac:dyDescent="0.25">
      <c r="B72" t="s">
        <v>67</v>
      </c>
      <c r="C72">
        <v>0.71645215620032576</v>
      </c>
      <c r="H72" t="s">
        <v>67</v>
      </c>
      <c r="I72">
        <v>0.59138439929855124</v>
      </c>
      <c r="N72" t="s">
        <v>67</v>
      </c>
      <c r="O72">
        <v>0.88012851046419271</v>
      </c>
    </row>
    <row r="73" spans="2:17" ht="15.75" hidden="1" thickBot="1" x14ac:dyDescent="0.3">
      <c r="B73" s="73" t="s">
        <v>68</v>
      </c>
      <c r="C73" s="73">
        <v>2.0484071417952445</v>
      </c>
      <c r="D73" s="70"/>
      <c r="H73" s="73" t="s">
        <v>68</v>
      </c>
      <c r="I73" s="73">
        <v>2.0484071417952445</v>
      </c>
      <c r="J73" s="70"/>
      <c r="N73" s="73" t="s">
        <v>68</v>
      </c>
      <c r="O73" s="73">
        <v>2.0484071417952445</v>
      </c>
      <c r="P73" s="70"/>
    </row>
    <row r="74" spans="2:17" hidden="1" x14ac:dyDescent="0.25"/>
    <row r="75" spans="2:17" hidden="1" x14ac:dyDescent="0.25"/>
    <row r="76" spans="2:17" hidden="1" x14ac:dyDescent="0.25">
      <c r="B76" t="s">
        <v>48</v>
      </c>
      <c r="C76" t="s">
        <v>78</v>
      </c>
    </row>
    <row r="77" spans="2:17" hidden="1" x14ac:dyDescent="0.25">
      <c r="B77" t="s">
        <v>50</v>
      </c>
      <c r="C77" t="s">
        <v>79</v>
      </c>
    </row>
    <row r="78" spans="2:17" ht="15.75" hidden="1" thickBot="1" x14ac:dyDescent="0.3"/>
    <row r="79" spans="2:17" ht="15.75" hidden="1" thickTop="1" x14ac:dyDescent="0.25">
      <c r="B79" s="36" t="s">
        <v>75</v>
      </c>
      <c r="C79" s="65" t="s">
        <v>76</v>
      </c>
      <c r="E79" t="s">
        <v>77</v>
      </c>
    </row>
    <row r="80" spans="2:17" ht="15.75" hidden="1" thickBot="1" x14ac:dyDescent="0.3">
      <c r="B80" s="64">
        <v>0.2</v>
      </c>
      <c r="C80" s="65">
        <v>0.2</v>
      </c>
    </row>
    <row r="81" spans="2:8" hidden="1" x14ac:dyDescent="0.25">
      <c r="B81" s="64">
        <v>0.23</v>
      </c>
      <c r="C81" s="65">
        <v>0.23</v>
      </c>
      <c r="E81" s="71"/>
      <c r="F81" s="71" t="s">
        <v>75</v>
      </c>
      <c r="G81" s="71" t="s">
        <v>76</v>
      </c>
    </row>
    <row r="82" spans="2:8" hidden="1" x14ac:dyDescent="0.25">
      <c r="B82" s="64">
        <v>0.2</v>
      </c>
      <c r="C82" s="65">
        <v>0.25</v>
      </c>
      <c r="E82" t="s">
        <v>58</v>
      </c>
      <c r="F82">
        <v>0.22857142857142859</v>
      </c>
      <c r="G82">
        <v>0.24533333333333332</v>
      </c>
    </row>
    <row r="83" spans="2:8" hidden="1" x14ac:dyDescent="0.25">
      <c r="B83" s="64">
        <v>0.3</v>
      </c>
      <c r="C83" s="65">
        <v>0.25</v>
      </c>
      <c r="E83" t="s">
        <v>59</v>
      </c>
      <c r="F83">
        <v>1.314285714285703E-3</v>
      </c>
      <c r="G83">
        <v>1.5123809523809634E-3</v>
      </c>
    </row>
    <row r="84" spans="2:8" hidden="1" x14ac:dyDescent="0.25">
      <c r="B84" s="64">
        <v>0.21</v>
      </c>
      <c r="C84" s="65">
        <v>0.23</v>
      </c>
      <c r="E84" t="s">
        <v>60</v>
      </c>
      <c r="F84">
        <v>7</v>
      </c>
      <c r="G84">
        <v>15</v>
      </c>
    </row>
    <row r="85" spans="2:8" hidden="1" x14ac:dyDescent="0.25">
      <c r="B85" s="64">
        <v>0.25</v>
      </c>
      <c r="C85" s="65">
        <v>0.3</v>
      </c>
      <c r="E85" t="s">
        <v>62</v>
      </c>
      <c r="F85">
        <v>0</v>
      </c>
    </row>
    <row r="86" spans="2:8" hidden="1" x14ac:dyDescent="0.25">
      <c r="B86" s="64">
        <v>0.21</v>
      </c>
      <c r="C86" s="65">
        <v>0.21</v>
      </c>
      <c r="E86" t="s">
        <v>63</v>
      </c>
      <c r="F86">
        <v>13</v>
      </c>
    </row>
    <row r="87" spans="2:8" hidden="1" x14ac:dyDescent="0.25">
      <c r="B87" s="64"/>
      <c r="C87" s="65">
        <v>0.2</v>
      </c>
      <c r="E87" s="72" t="s">
        <v>64</v>
      </c>
      <c r="F87" s="72">
        <v>-0.98671079328754818</v>
      </c>
      <c r="H87" t="str">
        <f>IF(F87&lt;F91,"Se aprueba H0","Se aprueba H1")</f>
        <v>Se aprueba H0</v>
      </c>
    </row>
    <row r="88" spans="2:8" hidden="1" x14ac:dyDescent="0.25">
      <c r="B88" s="64"/>
      <c r="C88" s="65">
        <v>0.3</v>
      </c>
      <c r="E88" t="s">
        <v>65</v>
      </c>
      <c r="F88">
        <v>0.1708970203201195</v>
      </c>
    </row>
    <row r="89" spans="2:8" hidden="1" x14ac:dyDescent="0.25">
      <c r="B89" s="64"/>
      <c r="C89" s="65">
        <v>0.25</v>
      </c>
      <c r="E89" t="s">
        <v>66</v>
      </c>
      <c r="F89">
        <v>1.7709333959868729</v>
      </c>
    </row>
    <row r="90" spans="2:8" hidden="1" x14ac:dyDescent="0.25">
      <c r="B90" s="64"/>
      <c r="C90" s="65">
        <v>0.3</v>
      </c>
      <c r="E90" t="s">
        <v>67</v>
      </c>
      <c r="F90">
        <v>0.34179404064023899</v>
      </c>
    </row>
    <row r="91" spans="2:8" ht="15.75" hidden="1" thickBot="1" x14ac:dyDescent="0.3">
      <c r="B91" s="64"/>
      <c r="C91" s="65">
        <v>0.2</v>
      </c>
      <c r="E91" s="73" t="s">
        <v>68</v>
      </c>
      <c r="F91" s="73">
        <v>2.1603686564627926</v>
      </c>
      <c r="G91" s="70"/>
    </row>
    <row r="92" spans="2:8" hidden="1" x14ac:dyDescent="0.25">
      <c r="B92" s="64"/>
      <c r="C92" s="65">
        <v>0.25</v>
      </c>
    </row>
    <row r="93" spans="2:8" hidden="1" x14ac:dyDescent="0.25">
      <c r="B93" s="64"/>
      <c r="C93" s="65">
        <v>0.3</v>
      </c>
    </row>
    <row r="94" spans="2:8" ht="15.75" hidden="1" thickBot="1" x14ac:dyDescent="0.3">
      <c r="B94" s="67"/>
      <c r="C94" s="68">
        <v>0.21</v>
      </c>
    </row>
    <row r="96" spans="2:8" x14ac:dyDescent="0.25">
      <c r="B96" t="s">
        <v>48</v>
      </c>
      <c r="C96" t="s">
        <v>86</v>
      </c>
      <c r="G96" t="s">
        <v>48</v>
      </c>
      <c r="H96" t="s">
        <v>91</v>
      </c>
    </row>
    <row r="97" spans="2:13" x14ac:dyDescent="0.25">
      <c r="B97" t="s">
        <v>50</v>
      </c>
      <c r="C97" t="s">
        <v>87</v>
      </c>
      <c r="G97" t="s">
        <v>50</v>
      </c>
      <c r="H97" t="s">
        <v>92</v>
      </c>
    </row>
    <row r="100" spans="2:13" x14ac:dyDescent="0.25">
      <c r="B100" t="s">
        <v>82</v>
      </c>
      <c r="G100" t="s">
        <v>93</v>
      </c>
    </row>
    <row r="101" spans="2:13" ht="15.75" thickBot="1" x14ac:dyDescent="0.3"/>
    <row r="102" spans="2:13" ht="15.75" thickBot="1" x14ac:dyDescent="0.3">
      <c r="B102" s="71"/>
      <c r="C102" s="71" t="s">
        <v>75</v>
      </c>
      <c r="D102" s="71" t="s">
        <v>76</v>
      </c>
      <c r="G102" t="s">
        <v>94</v>
      </c>
    </row>
    <row r="103" spans="2:13" x14ac:dyDescent="0.25">
      <c r="B103" t="s">
        <v>58</v>
      </c>
      <c r="C103">
        <v>0.24000000000000005</v>
      </c>
      <c r="D103">
        <v>0.24533333333333332</v>
      </c>
      <c r="G103" s="71" t="s">
        <v>95</v>
      </c>
      <c r="H103" s="71" t="s">
        <v>96</v>
      </c>
      <c r="I103" s="71" t="s">
        <v>97</v>
      </c>
      <c r="J103" s="71" t="s">
        <v>98</v>
      </c>
      <c r="K103" s="71" t="s">
        <v>59</v>
      </c>
    </row>
    <row r="104" spans="2:13" x14ac:dyDescent="0.25">
      <c r="B104" t="s">
        <v>59</v>
      </c>
      <c r="C104">
        <v>1.6571428571428254E-3</v>
      </c>
      <c r="D104">
        <v>1.5123809523809634E-3</v>
      </c>
      <c r="G104" t="s">
        <v>88</v>
      </c>
      <c r="H104">
        <v>15</v>
      </c>
      <c r="I104">
        <v>3.6000000000000005</v>
      </c>
      <c r="J104">
        <v>0.24000000000000005</v>
      </c>
      <c r="K104">
        <v>1.6571428571428254E-3</v>
      </c>
    </row>
    <row r="105" spans="2:13" x14ac:dyDescent="0.25">
      <c r="B105" t="s">
        <v>60</v>
      </c>
      <c r="C105">
        <v>15</v>
      </c>
      <c r="D105">
        <v>15</v>
      </c>
      <c r="G105" t="s">
        <v>89</v>
      </c>
      <c r="H105">
        <v>15</v>
      </c>
      <c r="I105">
        <v>3.6799999999999997</v>
      </c>
      <c r="J105">
        <v>0.24533333333333332</v>
      </c>
      <c r="K105">
        <v>1.5123809523809634E-3</v>
      </c>
    </row>
    <row r="106" spans="2:13" ht="15.75" thickBot="1" x14ac:dyDescent="0.3">
      <c r="B106" t="s">
        <v>63</v>
      </c>
      <c r="C106">
        <v>14</v>
      </c>
      <c r="D106">
        <v>14</v>
      </c>
      <c r="G106" s="70" t="s">
        <v>90</v>
      </c>
      <c r="H106" s="70">
        <v>15</v>
      </c>
      <c r="I106" s="70">
        <v>3.71</v>
      </c>
      <c r="J106" s="70">
        <v>0.24733333333333332</v>
      </c>
      <c r="K106" s="70">
        <v>1.078095238095243E-3</v>
      </c>
    </row>
    <row r="107" spans="2:13" x14ac:dyDescent="0.25">
      <c r="B107" s="75" t="s">
        <v>83</v>
      </c>
      <c r="C107" s="75">
        <v>1.0957178841309534</v>
      </c>
      <c r="E107" t="str">
        <f>IF(C107&lt;C109,"Apruebo H0","Apruebo H1")</f>
        <v>Apruebo H0</v>
      </c>
    </row>
    <row r="108" spans="2:13" x14ac:dyDescent="0.25">
      <c r="B108" t="s">
        <v>84</v>
      </c>
      <c r="C108">
        <v>0.43330770855968065</v>
      </c>
    </row>
    <row r="109" spans="2:13" ht="15.75" thickBot="1" x14ac:dyDescent="0.3">
      <c r="B109" s="76" t="s">
        <v>85</v>
      </c>
      <c r="C109" s="76">
        <v>2.4837257411282234</v>
      </c>
      <c r="D109" s="70"/>
      <c r="G109" t="s">
        <v>99</v>
      </c>
    </row>
    <row r="110" spans="2:13" x14ac:dyDescent="0.25">
      <c r="G110" s="71" t="s">
        <v>100</v>
      </c>
      <c r="H110" s="71" t="s">
        <v>101</v>
      </c>
      <c r="I110" s="71" t="s">
        <v>63</v>
      </c>
      <c r="J110" s="71" t="s">
        <v>102</v>
      </c>
      <c r="K110" s="71" t="s">
        <v>83</v>
      </c>
      <c r="L110" s="71" t="s">
        <v>103</v>
      </c>
      <c r="M110" s="71" t="s">
        <v>104</v>
      </c>
    </row>
    <row r="111" spans="2:13" x14ac:dyDescent="0.25">
      <c r="G111" t="s">
        <v>105</v>
      </c>
      <c r="H111">
        <v>4.3111111111113903E-4</v>
      </c>
      <c r="I111">
        <v>2</v>
      </c>
      <c r="J111">
        <v>2.1555555555556952E-4</v>
      </c>
      <c r="K111">
        <v>0.15224215246637762</v>
      </c>
      <c r="L111">
        <v>0.85925206858366554</v>
      </c>
      <c r="M111">
        <v>3.2199422931761248</v>
      </c>
    </row>
    <row r="112" spans="2:13" x14ac:dyDescent="0.25">
      <c r="G112" t="s">
        <v>106</v>
      </c>
      <c r="H112">
        <v>5.9466666666666647E-2</v>
      </c>
      <c r="I112">
        <v>42</v>
      </c>
      <c r="J112">
        <v>1.4158730158730154E-3</v>
      </c>
    </row>
    <row r="114" spans="7:13" ht="15.75" thickBot="1" x14ac:dyDescent="0.3">
      <c r="G114" s="70" t="s">
        <v>107</v>
      </c>
      <c r="H114" s="70">
        <v>5.9897777777777786E-2</v>
      </c>
      <c r="I114" s="70">
        <v>44</v>
      </c>
      <c r="J114" s="70"/>
      <c r="K114" s="70"/>
      <c r="L114" s="70"/>
      <c r="M114" s="70"/>
    </row>
  </sheetData>
  <mergeCells count="7">
    <mergeCell ref="G42:I42"/>
    <mergeCell ref="B32:B34"/>
    <mergeCell ref="B5:B7"/>
    <mergeCell ref="B8:B10"/>
    <mergeCell ref="B11:B13"/>
    <mergeCell ref="B26:B28"/>
    <mergeCell ref="B29:B31"/>
  </mergeCells>
  <conditionalFormatting sqref="D26:H34">
    <cfRule type="cellIs" dxfId="1" priority="1" operator="greaterThanOrEqual">
      <formula>1.672</formula>
    </cfRule>
    <cfRule type="cellIs" dxfId="0" priority="2" operator="lessThan">
      <formula>1.672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TAR&amp;TUR</vt:lpstr>
      <vt:lpstr>Dec.Con&amp;Reg.Dec</vt:lpstr>
      <vt:lpstr>Estadísticos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CEPEDA HERRERA, Milena Cristina</cp:lastModifiedBy>
  <dcterms:created xsi:type="dcterms:W3CDTF">2025-07-10T14:04:53Z</dcterms:created>
  <dcterms:modified xsi:type="dcterms:W3CDTF">2025-10-06T19:45:39Z</dcterms:modified>
</cp:coreProperties>
</file>